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showInkAnnotation="0"/>
  <mc:AlternateContent xmlns:mc="http://schemas.openxmlformats.org/markup-compatibility/2006">
    <mc:Choice Requires="x15">
      <x15ac:absPath xmlns:x15ac="http://schemas.microsoft.com/office/spreadsheetml/2010/11/ac" url="K:\H1708be\Acces\Demandes\2022-2023\AMBIOTERRA\202303-28\RÉPONSE\DOC_202303-28\"/>
    </mc:Choice>
  </mc:AlternateContent>
  <xr:revisionPtr revIDLastSave="0" documentId="8_{5D6FEBD1-AB93-476D-AF2B-9D87608F7BA4}" xr6:coauthVersionLast="47" xr6:coauthVersionMax="47" xr10:uidLastSave="{00000000-0000-0000-0000-000000000000}"/>
  <bookViews>
    <workbookView xWindow="-108" yWindow="-108" windowWidth="23256" windowHeight="12576" activeTab="1" xr2:uid="{00000000-000D-0000-FFFF-FFFF00000000}"/>
  </bookViews>
  <sheets>
    <sheet name="Instructions" sheetId="1" r:id="rId1"/>
    <sheet name="Tab_Planif" sheetId="2" r:id="rId2"/>
    <sheet name="Listes" sheetId="3" r:id="rId3"/>
  </sheets>
  <definedNames>
    <definedName name="_xlnm._FilterDatabase" localSheetId="1" hidden="1">Tab_Planif!$A$1:$AI$164</definedName>
    <definedName name="Z_06BFA066_35A2_4D5E_BA33_DD5CCE77548D_.wvu.FilterData" localSheetId="1" hidden="1">Tab_Planif!$A$1:$AH$36</definedName>
    <definedName name="Z_0C60D699_B8CE_434F_8DBB_A6654F73ABA6_.wvu.FilterData" localSheetId="1" hidden="1">Tab_Planif!$A$1:$AM$164</definedName>
    <definedName name="Z_0F6593CD_64CE_483F_A178_C5B5E740EA1F_.wvu.FilterData" localSheetId="1" hidden="1">Tab_Planif!$K$1:$K$194</definedName>
    <definedName name="Z_0F717CBC_876D_47C3_94B7_BA9D844373A6_.wvu.FilterData" localSheetId="1" hidden="1">Tab_Planif!$K$1:$K$194</definedName>
    <definedName name="Z_10DFD4F5_42E8_42E7_BDA3_DC00320BE22C_.wvu.FilterData" localSheetId="1" hidden="1">Tab_Planif!$A$1:$AM$164</definedName>
    <definedName name="Z_16C1DAE0_1B2D_4946_8046_D81CBF896377_.wvu.FilterData" localSheetId="1" hidden="1">Tab_Planif!$A$1:$AM$164</definedName>
    <definedName name="Z_18D43E88_3439_4FBE_9967_97E4DB8DF41E_.wvu.Cols" localSheetId="1" hidden="1">Tab_Planif!$A:$B</definedName>
    <definedName name="Z_18D43E88_3439_4FBE_9967_97E4DB8DF41E_.wvu.FilterData" localSheetId="1" hidden="1">Tab_Planif!$K$1:$K$194</definedName>
    <definedName name="Z_2D21A19F_1A33_447F_96B6_345A191521C1_.wvu.FilterData" localSheetId="1" hidden="1">Tab_Planif!$K$1:$K$194</definedName>
    <definedName name="Z_45243B7B_D055_48B5_AF17_A365D2946FFE_.wvu.FilterData" localSheetId="1" hidden="1">Tab_Planif!$A$1:$AH$164</definedName>
    <definedName name="Z_4A30A43C_A081_4E21_BB56_58CA53C9464F_.wvu.FilterData" localSheetId="1" hidden="1">Tab_Planif!$K$1:$K$194</definedName>
    <definedName name="Z_5BED240D_C49C_46A6_AF8A_3644B4AD2393_.wvu.Cols" localSheetId="1" hidden="1">Tab_Planif!$A:$B</definedName>
    <definedName name="Z_5BED240D_C49C_46A6_AF8A_3644B4AD2393_.wvu.FilterData" localSheetId="1" hidden="1">Tab_Planif!$A$1:$AH$164</definedName>
    <definedName name="Z_5D8F4958_24B9_4FE7_AEAC_D3209F621156_.wvu.FilterData" localSheetId="1" hidden="1">Tab_Planif!$K$1:$K$194</definedName>
    <definedName name="Z_6670C018_FA0A_48A3_8ACA_EE2968A3A952_.wvu.Cols" localSheetId="1" hidden="1">Tab_Planif!$A:$B</definedName>
    <definedName name="Z_6670C018_FA0A_48A3_8ACA_EE2968A3A952_.wvu.FilterData" localSheetId="1" hidden="1">Tab_Planif!$A$1:$AM$164</definedName>
    <definedName name="Z_72435AF9_4DE6_4EF3_8039_0EAD0E09C13E_.wvu.FilterData" localSheetId="1" hidden="1">Tab_Planif!$A$1:$AM$164</definedName>
    <definedName name="Z_743A934E_89F7_46E8_BA73_C356391F1314_.wvu.FilterData" localSheetId="1" hidden="1">Tab_Planif!$A$1:$AH$164</definedName>
    <definedName name="Z_96E9A42B_2536_4A10_9F07_9EA0B7C135C2_.wvu.FilterData" localSheetId="1" hidden="1">Tab_Planif!$A$1:$AM$164</definedName>
    <definedName name="Z_9DD0FC82_B28C_4793_9AE4_5270CB133B1E_.wvu.FilterData" localSheetId="1" hidden="1">Tab_Planif!$A$1:$AM$164</definedName>
    <definedName name="Z_A58C6F90_C422_4B0B_ACFF_C9D846F9D924_.wvu.Cols" localSheetId="1" hidden="1">Tab_Planif!$A:$B</definedName>
    <definedName name="Z_A58C6F90_C422_4B0B_ACFF_C9D846F9D924_.wvu.FilterData" localSheetId="1" hidden="1">Tab_Planif!$A$1:$AH$164</definedName>
    <definedName name="Z_AA642A7B_64AE_4C63_A8BF_6B1C27D4A390_.wvu.Cols" localSheetId="1" hidden="1">Tab_Planif!$A:$B</definedName>
    <definedName name="Z_AA642A7B_64AE_4C63_A8BF_6B1C27D4A390_.wvu.FilterData" localSheetId="1" hidden="1">Tab_Planif!$A$1:$AI$164</definedName>
    <definedName name="Z_BC0A16EC_7C5F_40FF_8333_C51BE08A2DD4_.wvu.FilterData" localSheetId="1" hidden="1">Tab_Planif!$K$1:$K$194</definedName>
    <definedName name="Z_C4A8855F_15C7_4E9A_8F0C_18EB7AB83F97_.wvu.FilterData" localSheetId="1" hidden="1">Tab_Planif!$C$1:$AH$164</definedName>
    <definedName name="Z_C874DFC9_A171_47FA_AB53_5F9C9F009033_.wvu.Cols" localSheetId="1" hidden="1">Tab_Planif!$A:$B</definedName>
    <definedName name="Z_C874DFC9_A171_47FA_AB53_5F9C9F009033_.wvu.FilterData" localSheetId="1" hidden="1">Tab_Planif!$K$1:$K$194</definedName>
    <definedName name="Z_CEFAF118_F66E_48C0_BDB9_21220BE3AFA3_.wvu.FilterData" localSheetId="1" hidden="1">Tab_Planif!$A$1:$AH$164</definedName>
    <definedName name="Z_DB1C7375_7B7D_433E_AA12_B45B19093A07_.wvu.FilterData" localSheetId="1" hidden="1">Tab_Planif!$A$1:$AH$194</definedName>
    <definedName name="Z_DB6A7E35_3D65_49ED_A398_7360754142D9_.wvu.FilterData" localSheetId="1" hidden="1">Tab_Planif!$A$1:$AH$36</definedName>
    <definedName name="Z_EA5BC267_8E8A_4448_93CF_E9F1D9A89539_.wvu.FilterData" localSheetId="1" hidden="1">Tab_Planif!$A$1:$AH$164</definedName>
    <definedName name="Z_F135CBB8_A6B0_41F8_B81F_2A2671734AE0_.wvu.FilterData" localSheetId="1" hidden="1">Tab_Planif!$A$1:$AM$164</definedName>
    <definedName name="Z_F930B443_EEBA_4D35_BE87_256634860ED8_.wvu.FilterData" localSheetId="1" hidden="1">Tab_Planif!$A$1:$AM$164</definedName>
  </definedNames>
  <calcPr calcId="191029"/>
  <customWorkbookViews>
    <customWorkbookView name="Dion, Catherine (08-DGFa) - Affichage personnalisé" guid="{A58C6F90-C422-4B0B-ACFF-C9D846F9D924}" mergeInterval="0" personalView="1" maximized="1" xWindow="-8" yWindow="-8" windowWidth="1936" windowHeight="1056" activeSheetId="2"/>
    <customWorkbookView name="Bélanger, Martin (08-DGFa) - Affichage personnalisé" guid="{C4A8855F-15C7-4E9A-8F0C-18EB7AB83F97}" mergeInterval="0" personalView="1" maximized="1" xWindow="-8" yWindow="-8" windowWidth="1936" windowHeight="1056" activeSheetId="2"/>
    <customWorkbookView name="Trudeau, Caroline (08-DGFa) - Affichage personnalisé" guid="{EA5BC267-8E8A-4448-93CF-E9F1D9A89539}" mergeInterval="0" personalView="1" maximized="1" xWindow="-8" yWindow="-8" windowWidth="1616" windowHeight="876" activeSheetId="2" showComments="commIndAndComment"/>
    <customWorkbookView name="Lapointe, Jean (08-DGFa) - Affichage personnalisé" guid="{DB1C7375-7B7D-433E-AA12-B45B19093A07}" mergeInterval="0" personalView="1" maximized="1" xWindow="-8" yWindow="-8" windowWidth="1936" windowHeight="1066" activeSheetId="2"/>
    <customWorkbookView name="Deshaies, Dominique (08-DGFa) - Affichage personnalisé" guid="{9DD0FC82-B28C-4793-9AE4-5270CB133B1E}" mergeInterval="0" personalView="1" maximized="1" xWindow="-11" yWindow="-11" windowWidth="1942" windowHeight="1046" activeSheetId="2"/>
    <customWorkbookView name="Pellerin, Stéphanie (08-DGFa) - Affichage personnalisé" guid="{743A934E-89F7-46E8-BA73-C356391F1314}" mergeInterval="0" personalView="1" maximized="1" xWindow="-11" yWindow="-11" windowWidth="1942" windowHeight="1046" activeSheetId="2"/>
    <customWorkbookView name="Naud, Jean-Sébastien (08-DGFa) - Affichage personnalisé" guid="{18D43E88-3439-4FBE-9967-97E4DB8DF41E}" mergeInterval="0" personalView="1" maximized="1" xWindow="-8" yWindow="-8" windowWidth="1296" windowHeight="696" activeSheetId="2"/>
    <customWorkbookView name="Martin Bélanger - Affichage personnalisé" guid="{5BED240D-C49C-46A6-AF8A-3644B4AD2393}" mergeInterval="0" personalView="1" maximized="1" xWindow="-8" yWindow="-8" windowWidth="1936" windowHeight="1056" activeSheetId="2"/>
    <customWorkbookView name="Trépanier, Gaston (08-DGFa) - Affichage personnalisé" guid="{C874DFC9-A171-47FA-AB53-5F9C9F009033}" mergeInterval="0" personalView="1" maximized="1" xWindow="-8" yWindow="-8" windowWidth="1376" windowHeight="744" activeSheetId="2"/>
    <customWorkbookView name="Hamel, Jean-Pierre (08-DGFa) - Affichage personnalisé" guid="{6670C018-FA0A-48A3-8ACA-EE2968A3A952}" mergeInterval="0" personalView="1" maximized="1" xWindow="-8" yWindow="-8" windowWidth="1936" windowHeight="1056" activeSheetId="2"/>
    <customWorkbookView name="Paquette, Myriam (08-DGFa) - Affichage personnalisé" guid="{AA642A7B-64AE-4C63-A8BF-6B1C27D4A390}" mergeInterval="0" personalView="1" maximized="1" xWindow="-8" yWindow="-8" windowWidth="1936" windowHeight="1176" activeSheetId="2"/>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166" i="2" l="1"/>
  <c r="P170" i="2" s="1"/>
  <c r="P186" i="2"/>
  <c r="P189" i="2"/>
  <c r="P192" i="2"/>
  <c r="R166" i="2"/>
  <c r="R170" i="2" s="1"/>
  <c r="R186" i="2"/>
  <c r="R187" i="2" s="1"/>
  <c r="R189" i="2"/>
  <c r="R192" i="2"/>
  <c r="X161" i="2"/>
  <c r="Y161" i="2"/>
  <c r="Z161" i="2"/>
  <c r="AA161" i="2"/>
  <c r="X162" i="2"/>
  <c r="Y162" i="2"/>
  <c r="Z162" i="2"/>
  <c r="AA162" i="2"/>
  <c r="R193" i="2" l="1"/>
  <c r="P193" i="2"/>
  <c r="P190" i="2"/>
  <c r="P187" i="2"/>
  <c r="R190" i="2"/>
  <c r="AA151" i="2"/>
  <c r="Z151" i="2"/>
  <c r="Y151" i="2"/>
  <c r="X151" i="2"/>
  <c r="AA150" i="2"/>
  <c r="Z150" i="2"/>
  <c r="Y150" i="2"/>
  <c r="X150" i="2"/>
  <c r="AA149" i="2"/>
  <c r="Z149" i="2"/>
  <c r="Y149" i="2"/>
  <c r="X149" i="2"/>
  <c r="AA147" i="2"/>
  <c r="Z147" i="2"/>
  <c r="Y147" i="2"/>
  <c r="X147" i="2"/>
  <c r="AA146" i="2"/>
  <c r="Z146" i="2"/>
  <c r="Y146" i="2"/>
  <c r="X146" i="2"/>
  <c r="AA121" i="2"/>
  <c r="Z121" i="2"/>
  <c r="Y121" i="2"/>
  <c r="X121" i="2"/>
  <c r="AA120" i="2"/>
  <c r="Z120" i="2"/>
  <c r="Y120" i="2"/>
  <c r="X120" i="2"/>
  <c r="AA117" i="2"/>
  <c r="Z117" i="2"/>
  <c r="Y117" i="2"/>
  <c r="X117" i="2"/>
  <c r="AA116" i="2"/>
  <c r="Z116" i="2"/>
  <c r="Y116" i="2"/>
  <c r="X116" i="2"/>
  <c r="AA100" i="2"/>
  <c r="Z100" i="2"/>
  <c r="Y100" i="2"/>
  <c r="X100" i="2"/>
  <c r="X101" i="2" l="1"/>
  <c r="Y101" i="2"/>
  <c r="Z101" i="2"/>
  <c r="AA101" i="2"/>
  <c r="Z3" i="2" l="1"/>
  <c r="Z4" i="2"/>
  <c r="Z5" i="2"/>
  <c r="Z6" i="2"/>
  <c r="Z7" i="2"/>
  <c r="Z8" i="2"/>
  <c r="Z9" i="2"/>
  <c r="Z10" i="2"/>
  <c r="Z11" i="2"/>
  <c r="Z12" i="2"/>
  <c r="Z13" i="2"/>
  <c r="Z14" i="2"/>
  <c r="Z15" i="2"/>
  <c r="Z16" i="2"/>
  <c r="Z17" i="2"/>
  <c r="Z18" i="2"/>
  <c r="Z19" i="2"/>
  <c r="Z20" i="2"/>
  <c r="Z21" i="2"/>
  <c r="Z22" i="2"/>
  <c r="Z23" i="2"/>
  <c r="Z24" i="2"/>
  <c r="Z25" i="2"/>
  <c r="Z26" i="2"/>
  <c r="Z27" i="2"/>
  <c r="Z28" i="2"/>
  <c r="Z29" i="2"/>
  <c r="Z30" i="2"/>
  <c r="Z31" i="2"/>
  <c r="Z32" i="2"/>
  <c r="Z33" i="2"/>
  <c r="Z34" i="2"/>
  <c r="Z35" i="2"/>
  <c r="Z36" i="2"/>
  <c r="Z37" i="2"/>
  <c r="Z39" i="2"/>
  <c r="Z42" i="2"/>
  <c r="Z43" i="2"/>
  <c r="Z44" i="2"/>
  <c r="Z45" i="2"/>
  <c r="Z46" i="2"/>
  <c r="Z47" i="2"/>
  <c r="Z48" i="2"/>
  <c r="Z49" i="2"/>
  <c r="Z50" i="2"/>
  <c r="Z51" i="2"/>
  <c r="Z52" i="2"/>
  <c r="Z53" i="2"/>
  <c r="Z54" i="2"/>
  <c r="Z55" i="2"/>
  <c r="Z56" i="2"/>
  <c r="Z57" i="2"/>
  <c r="Z58" i="2"/>
  <c r="Z59" i="2"/>
  <c r="Z60" i="2"/>
  <c r="Z61" i="2"/>
  <c r="Z62" i="2"/>
  <c r="Z63" i="2"/>
  <c r="Z64" i="2"/>
  <c r="Z65" i="2"/>
  <c r="Z66" i="2"/>
  <c r="Z67" i="2"/>
  <c r="Z68" i="2"/>
  <c r="Z69" i="2"/>
  <c r="Z70" i="2"/>
  <c r="Z71" i="2"/>
  <c r="Z72" i="2"/>
  <c r="Z73" i="2"/>
  <c r="Z74" i="2"/>
  <c r="Z75" i="2"/>
  <c r="Z76" i="2"/>
  <c r="Z77" i="2"/>
  <c r="Z78" i="2"/>
  <c r="Z79" i="2"/>
  <c r="Z80" i="2"/>
  <c r="Z81" i="2"/>
  <c r="Z82" i="2"/>
  <c r="Z83" i="2"/>
  <c r="Z84" i="2"/>
  <c r="Z85" i="2"/>
  <c r="Z86" i="2"/>
  <c r="Z88" i="2"/>
  <c r="Z89" i="2"/>
  <c r="Z90" i="2"/>
  <c r="Z91" i="2"/>
  <c r="Z92" i="2"/>
  <c r="Z93" i="2"/>
  <c r="Z94" i="2"/>
  <c r="Z96" i="2"/>
  <c r="Z97" i="2"/>
  <c r="Z98" i="2"/>
  <c r="Z99" i="2"/>
  <c r="Z102" i="2"/>
  <c r="Z103" i="2"/>
  <c r="Z104" i="2"/>
  <c r="Z105" i="2"/>
  <c r="Z106" i="2"/>
  <c r="Z107" i="2"/>
  <c r="Z108" i="2"/>
  <c r="Z109" i="2"/>
  <c r="Z110" i="2"/>
  <c r="Z111" i="2"/>
  <c r="Z112" i="2"/>
  <c r="Z113" i="2"/>
  <c r="Z114" i="2"/>
  <c r="Z115" i="2"/>
  <c r="Z118" i="2"/>
  <c r="Z119" i="2"/>
  <c r="Z122" i="2"/>
  <c r="Z123" i="2"/>
  <c r="Z124" i="2"/>
  <c r="Z125" i="2"/>
  <c r="Z126" i="2"/>
  <c r="Z127" i="2"/>
  <c r="Z128" i="2"/>
  <c r="Z129" i="2"/>
  <c r="Z130" i="2"/>
  <c r="Z131" i="2"/>
  <c r="Z132" i="2"/>
  <c r="Z133" i="2"/>
  <c r="Z134" i="2"/>
  <c r="Z135" i="2"/>
  <c r="Z136" i="2"/>
  <c r="Z137" i="2"/>
  <c r="Z138" i="2"/>
  <c r="Z139" i="2"/>
  <c r="Z140" i="2"/>
  <c r="Z141" i="2"/>
  <c r="Z142" i="2"/>
  <c r="Z143" i="2"/>
  <c r="Z144" i="2"/>
  <c r="Z145" i="2"/>
  <c r="Z148" i="2"/>
  <c r="Z152" i="2"/>
  <c r="Z153" i="2"/>
  <c r="Z154" i="2"/>
  <c r="Z155" i="2"/>
  <c r="Z156" i="2"/>
  <c r="Z157" i="2"/>
  <c r="Z158" i="2"/>
  <c r="Z159" i="2"/>
  <c r="Z160" i="2"/>
  <c r="Z164" i="2"/>
  <c r="Z2" i="2"/>
  <c r="AA2" i="2" l="1"/>
  <c r="Y3" i="2"/>
  <c r="Y2" i="2"/>
  <c r="X159" i="2" l="1"/>
  <c r="Y159" i="2"/>
  <c r="AA159" i="2"/>
  <c r="E166" i="2"/>
  <c r="AA139" i="2"/>
  <c r="AA140" i="2"/>
  <c r="AA141" i="2"/>
  <c r="AA142" i="2"/>
  <c r="AA143" i="2"/>
  <c r="AA144" i="2"/>
  <c r="AA145" i="2"/>
  <c r="AA148" i="2"/>
  <c r="AA152" i="2"/>
  <c r="AA153" i="2"/>
  <c r="AA154" i="2"/>
  <c r="AA155" i="2"/>
  <c r="AA156" i="2"/>
  <c r="AA157" i="2"/>
  <c r="AA158" i="2"/>
  <c r="AA160" i="2"/>
  <c r="AA164" i="2"/>
  <c r="Y141" i="2"/>
  <c r="Y142" i="2"/>
  <c r="Y143" i="2"/>
  <c r="Y144" i="2"/>
  <c r="Y145" i="2"/>
  <c r="Y148" i="2"/>
  <c r="Y152" i="2"/>
  <c r="Y153" i="2"/>
  <c r="Y154" i="2"/>
  <c r="Y155" i="2"/>
  <c r="Y156" i="2"/>
  <c r="Y157" i="2"/>
  <c r="Y158" i="2"/>
  <c r="Y160" i="2"/>
  <c r="Y164" i="2"/>
  <c r="X144" i="2"/>
  <c r="X145" i="2"/>
  <c r="X148" i="2"/>
  <c r="X152" i="2"/>
  <c r="X153" i="2"/>
  <c r="X154" i="2"/>
  <c r="X155" i="2"/>
  <c r="X156" i="2"/>
  <c r="X157" i="2"/>
  <c r="X158" i="2"/>
  <c r="X160" i="2"/>
  <c r="X164" i="2"/>
  <c r="U192" i="2"/>
  <c r="U189" i="2"/>
  <c r="U186" i="2"/>
  <c r="U187" i="2" s="1"/>
  <c r="U166" i="2"/>
  <c r="U170" i="2" s="1"/>
  <c r="S166" i="2"/>
  <c r="S170" i="2" s="1"/>
  <c r="Y4" i="2"/>
  <c r="Y5" i="2"/>
  <c r="Y6" i="2"/>
  <c r="Y7" i="2"/>
  <c r="Y8" i="2"/>
  <c r="Y9" i="2"/>
  <c r="Y10" i="2"/>
  <c r="Y11" i="2"/>
  <c r="Y12" i="2"/>
  <c r="Y13" i="2"/>
  <c r="Y14" i="2"/>
  <c r="Y15" i="2"/>
  <c r="Y16" i="2"/>
  <c r="Y17" i="2"/>
  <c r="Y18" i="2"/>
  <c r="Y19" i="2"/>
  <c r="Y20" i="2"/>
  <c r="Y21" i="2"/>
  <c r="Y22" i="2"/>
  <c r="Y23" i="2"/>
  <c r="Y24" i="2"/>
  <c r="Y25" i="2"/>
  <c r="Y26" i="2"/>
  <c r="Y27" i="2"/>
  <c r="Y28" i="2"/>
  <c r="Y29" i="2"/>
  <c r="Y30" i="2"/>
  <c r="Y31" i="2"/>
  <c r="Y32" i="2"/>
  <c r="Y33" i="2"/>
  <c r="Y34" i="2"/>
  <c r="Y35" i="2"/>
  <c r="Y36" i="2"/>
  <c r="Y37" i="2"/>
  <c r="Y39" i="2"/>
  <c r="Y42" i="2"/>
  <c r="Y43" i="2"/>
  <c r="Y44" i="2"/>
  <c r="Y45" i="2"/>
  <c r="Y46" i="2"/>
  <c r="Y47" i="2"/>
  <c r="Y48" i="2"/>
  <c r="Y49" i="2"/>
  <c r="Y50" i="2"/>
  <c r="Y51" i="2"/>
  <c r="Y52" i="2"/>
  <c r="Y53" i="2"/>
  <c r="Y54" i="2"/>
  <c r="Y55" i="2"/>
  <c r="Y56" i="2"/>
  <c r="Y57" i="2"/>
  <c r="Y58" i="2"/>
  <c r="Y59" i="2"/>
  <c r="Y60" i="2"/>
  <c r="Y61" i="2"/>
  <c r="Y62" i="2"/>
  <c r="Y63" i="2"/>
  <c r="Y64" i="2"/>
  <c r="Y65" i="2"/>
  <c r="Y66" i="2"/>
  <c r="Y67" i="2"/>
  <c r="Y68" i="2"/>
  <c r="Y69" i="2"/>
  <c r="Y70" i="2"/>
  <c r="Y71" i="2"/>
  <c r="Y72" i="2"/>
  <c r="Y73" i="2"/>
  <c r="Y74" i="2"/>
  <c r="Y75" i="2"/>
  <c r="Y76" i="2"/>
  <c r="Y77" i="2"/>
  <c r="Y78" i="2"/>
  <c r="Y79" i="2"/>
  <c r="Y80" i="2"/>
  <c r="Y81" i="2"/>
  <c r="Y82" i="2"/>
  <c r="Y83" i="2"/>
  <c r="Y84" i="2"/>
  <c r="Y85" i="2"/>
  <c r="Y86" i="2"/>
  <c r="Y88" i="2"/>
  <c r="Y89" i="2"/>
  <c r="Y90" i="2"/>
  <c r="Y91" i="2"/>
  <c r="Y92" i="2"/>
  <c r="Y93" i="2"/>
  <c r="Y94" i="2"/>
  <c r="Y96" i="2"/>
  <c r="Y97" i="2"/>
  <c r="Y98" i="2"/>
  <c r="Y99" i="2"/>
  <c r="Y102" i="2"/>
  <c r="Y103" i="2"/>
  <c r="Y104" i="2"/>
  <c r="Y105" i="2"/>
  <c r="Y106" i="2"/>
  <c r="Y107" i="2"/>
  <c r="Y108" i="2"/>
  <c r="Y109" i="2"/>
  <c r="Y110" i="2"/>
  <c r="Y111" i="2"/>
  <c r="Y112" i="2"/>
  <c r="Y113" i="2"/>
  <c r="Y114" i="2"/>
  <c r="Y115" i="2"/>
  <c r="Y118" i="2"/>
  <c r="Y119" i="2"/>
  <c r="Y122" i="2"/>
  <c r="Y123" i="2"/>
  <c r="Y124" i="2"/>
  <c r="Y125" i="2"/>
  <c r="Y126" i="2"/>
  <c r="Y127" i="2"/>
  <c r="Y128" i="2"/>
  <c r="Y129" i="2"/>
  <c r="Y130" i="2"/>
  <c r="Y131" i="2"/>
  <c r="Y132" i="2"/>
  <c r="Y133" i="2"/>
  <c r="Y134" i="2"/>
  <c r="Y135" i="2"/>
  <c r="Y136" i="2"/>
  <c r="Y137" i="2"/>
  <c r="Y138" i="2"/>
  <c r="Y139" i="2"/>
  <c r="Y140" i="2"/>
  <c r="X20" i="2"/>
  <c r="Q166" i="2"/>
  <c r="Q170" i="2" s="1"/>
  <c r="T166" i="2"/>
  <c r="T170" i="2" s="1"/>
  <c r="T192" i="2"/>
  <c r="T189" i="2"/>
  <c r="T186" i="2"/>
  <c r="T187" i="2" s="1"/>
  <c r="J166" i="2"/>
  <c r="J170" i="2" s="1"/>
  <c r="X5" i="2"/>
  <c r="X6" i="2"/>
  <c r="X7" i="2"/>
  <c r="X8" i="2"/>
  <c r="X9" i="2"/>
  <c r="X10" i="2"/>
  <c r="X11" i="2"/>
  <c r="X12" i="2"/>
  <c r="X13" i="2"/>
  <c r="X14" i="2"/>
  <c r="X15" i="2"/>
  <c r="X16" i="2"/>
  <c r="X17" i="2"/>
  <c r="X18" i="2"/>
  <c r="X19" i="2"/>
  <c r="X21" i="2"/>
  <c r="X22" i="2"/>
  <c r="X23" i="2"/>
  <c r="X24" i="2"/>
  <c r="X25" i="2"/>
  <c r="X26" i="2"/>
  <c r="X27" i="2"/>
  <c r="X28" i="2"/>
  <c r="X29" i="2"/>
  <c r="X30" i="2"/>
  <c r="X31" i="2"/>
  <c r="X32" i="2"/>
  <c r="X33" i="2"/>
  <c r="X34" i="2"/>
  <c r="X35" i="2"/>
  <c r="X36" i="2"/>
  <c r="X37" i="2"/>
  <c r="X39" i="2"/>
  <c r="X42" i="2"/>
  <c r="X43" i="2"/>
  <c r="X44" i="2"/>
  <c r="X45" i="2"/>
  <c r="X46" i="2"/>
  <c r="X48" i="2"/>
  <c r="X49" i="2"/>
  <c r="X50" i="2"/>
  <c r="X51" i="2"/>
  <c r="X52" i="2"/>
  <c r="X53" i="2"/>
  <c r="X54" i="2"/>
  <c r="X55" i="2"/>
  <c r="X56" i="2"/>
  <c r="X57" i="2"/>
  <c r="X58" i="2"/>
  <c r="X59" i="2"/>
  <c r="X60" i="2"/>
  <c r="X61" i="2"/>
  <c r="X62" i="2"/>
  <c r="X63" i="2"/>
  <c r="X64" i="2"/>
  <c r="X65" i="2"/>
  <c r="X66" i="2"/>
  <c r="X67" i="2"/>
  <c r="X68" i="2"/>
  <c r="X69" i="2"/>
  <c r="X70" i="2"/>
  <c r="X71" i="2"/>
  <c r="X72" i="2"/>
  <c r="X73" i="2"/>
  <c r="X74" i="2"/>
  <c r="X75" i="2"/>
  <c r="X76" i="2"/>
  <c r="X77" i="2"/>
  <c r="X78" i="2"/>
  <c r="X79" i="2"/>
  <c r="X80" i="2"/>
  <c r="X81" i="2"/>
  <c r="X82" i="2"/>
  <c r="X83" i="2"/>
  <c r="X84" i="2"/>
  <c r="X85" i="2"/>
  <c r="X86" i="2"/>
  <c r="X88" i="2"/>
  <c r="X89" i="2"/>
  <c r="X90" i="2"/>
  <c r="X91" i="2"/>
  <c r="X92" i="2"/>
  <c r="X93" i="2"/>
  <c r="X94" i="2"/>
  <c r="X96" i="2"/>
  <c r="X97" i="2"/>
  <c r="X98" i="2"/>
  <c r="X99" i="2"/>
  <c r="X102" i="2"/>
  <c r="X103" i="2"/>
  <c r="X104" i="2"/>
  <c r="X105" i="2"/>
  <c r="X106" i="2"/>
  <c r="X107" i="2"/>
  <c r="X108" i="2"/>
  <c r="X109" i="2"/>
  <c r="X110" i="2"/>
  <c r="X111" i="2"/>
  <c r="X112" i="2"/>
  <c r="X113" i="2"/>
  <c r="X114" i="2"/>
  <c r="X115" i="2"/>
  <c r="X118" i="2"/>
  <c r="X119" i="2"/>
  <c r="X122" i="2"/>
  <c r="X123" i="2"/>
  <c r="X124" i="2"/>
  <c r="X125" i="2"/>
  <c r="X126" i="2"/>
  <c r="X127" i="2"/>
  <c r="X128" i="2"/>
  <c r="X129" i="2"/>
  <c r="X130" i="2"/>
  <c r="X131" i="2"/>
  <c r="X132" i="2"/>
  <c r="X133" i="2"/>
  <c r="X134" i="2"/>
  <c r="X135" i="2"/>
  <c r="X136" i="2"/>
  <c r="X138" i="2"/>
  <c r="X139" i="2"/>
  <c r="X140" i="2"/>
  <c r="X141" i="2"/>
  <c r="X142" i="2"/>
  <c r="X143" i="2"/>
  <c r="X137" i="2"/>
  <c r="F168" i="2"/>
  <c r="X168" i="2" s="1"/>
  <c r="X47" i="2"/>
  <c r="AA126" i="2"/>
  <c r="AA127" i="2"/>
  <c r="AA128" i="2"/>
  <c r="AA129" i="2"/>
  <c r="AA130" i="2"/>
  <c r="AA131" i="2"/>
  <c r="AA132" i="2"/>
  <c r="AA133" i="2"/>
  <c r="AA134" i="2"/>
  <c r="AA135" i="2"/>
  <c r="AA136" i="2"/>
  <c r="AA137" i="2"/>
  <c r="AA138" i="2"/>
  <c r="AA123" i="2"/>
  <c r="AA124" i="2"/>
  <c r="AA119" i="2"/>
  <c r="AA90" i="2"/>
  <c r="G192" i="2"/>
  <c r="H192" i="2"/>
  <c r="I192" i="2"/>
  <c r="J192" i="2"/>
  <c r="K192" i="2"/>
  <c r="L192" i="2"/>
  <c r="M192" i="2"/>
  <c r="N192" i="2"/>
  <c r="O192" i="2"/>
  <c r="Q192" i="2"/>
  <c r="V192" i="2"/>
  <c r="W192" i="2"/>
  <c r="F192" i="2"/>
  <c r="G189" i="2"/>
  <c r="H189" i="2"/>
  <c r="I189" i="2"/>
  <c r="J189" i="2"/>
  <c r="K189" i="2"/>
  <c r="L189" i="2"/>
  <c r="M189" i="2"/>
  <c r="N189" i="2"/>
  <c r="O189" i="2"/>
  <c r="Q189" i="2"/>
  <c r="V189" i="2"/>
  <c r="W189" i="2"/>
  <c r="F189" i="2"/>
  <c r="G186" i="2"/>
  <c r="G187" i="2" s="1"/>
  <c r="H186" i="2"/>
  <c r="I186" i="2"/>
  <c r="I187" i="2" s="1"/>
  <c r="J186" i="2"/>
  <c r="J187" i="2" s="1"/>
  <c r="K186" i="2"/>
  <c r="K187" i="2" s="1"/>
  <c r="L186" i="2"/>
  <c r="M186" i="2"/>
  <c r="M187" i="2" s="1"/>
  <c r="N186" i="2"/>
  <c r="N187" i="2" s="1"/>
  <c r="O186" i="2"/>
  <c r="O187" i="2" s="1"/>
  <c r="Q186" i="2"/>
  <c r="V186" i="2"/>
  <c r="W186" i="2"/>
  <c r="F186" i="2"/>
  <c r="H166" i="2"/>
  <c r="H170" i="2" s="1"/>
  <c r="I166" i="2"/>
  <c r="I170" i="2" s="1"/>
  <c r="K166" i="2"/>
  <c r="K170" i="2" s="1"/>
  <c r="L166" i="2"/>
  <c r="L170" i="2" s="1"/>
  <c r="M166" i="2"/>
  <c r="M170" i="2" s="1"/>
  <c r="N166" i="2"/>
  <c r="N170" i="2" s="1"/>
  <c r="O166" i="2"/>
  <c r="V166" i="2"/>
  <c r="V170" i="2" s="1"/>
  <c r="W166" i="2"/>
  <c r="W170" i="2" s="1"/>
  <c r="F166" i="2"/>
  <c r="G166" i="2"/>
  <c r="G170" i="2" s="1"/>
  <c r="X3" i="2"/>
  <c r="AA3" i="2"/>
  <c r="AA4" i="2"/>
  <c r="AA5" i="2"/>
  <c r="AA6" i="2"/>
  <c r="AA7" i="2"/>
  <c r="AA8" i="2"/>
  <c r="AA9" i="2"/>
  <c r="AA10" i="2"/>
  <c r="AA11" i="2"/>
  <c r="AA12" i="2"/>
  <c r="AA13" i="2"/>
  <c r="AA14" i="2"/>
  <c r="AA15" i="2"/>
  <c r="AA16" i="2"/>
  <c r="AA17" i="2"/>
  <c r="AA18" i="2"/>
  <c r="AA19" i="2"/>
  <c r="AA21" i="2"/>
  <c r="AA22" i="2"/>
  <c r="AA23" i="2"/>
  <c r="AA24" i="2"/>
  <c r="AA25" i="2"/>
  <c r="AA26" i="2"/>
  <c r="AA27" i="2"/>
  <c r="AA28" i="2"/>
  <c r="AA29" i="2"/>
  <c r="AA30" i="2"/>
  <c r="AA31" i="2"/>
  <c r="AA32" i="2"/>
  <c r="AA33" i="2"/>
  <c r="AA34" i="2"/>
  <c r="AA35" i="2"/>
  <c r="AA36" i="2"/>
  <c r="AA37" i="2"/>
  <c r="AA39" i="2"/>
  <c r="AA42" i="2"/>
  <c r="AA43" i="2"/>
  <c r="AA44" i="2"/>
  <c r="AA45" i="2"/>
  <c r="AA46" i="2"/>
  <c r="AA47" i="2"/>
  <c r="AA48" i="2"/>
  <c r="AA49" i="2"/>
  <c r="AA50" i="2"/>
  <c r="AA51" i="2"/>
  <c r="AA53" i="2"/>
  <c r="AA54" i="2"/>
  <c r="AA55" i="2"/>
  <c r="AA56" i="2"/>
  <c r="AA57" i="2"/>
  <c r="AA58" i="2"/>
  <c r="AA59" i="2"/>
  <c r="AA60" i="2"/>
  <c r="AA61" i="2"/>
  <c r="AA62" i="2"/>
  <c r="AA63" i="2"/>
  <c r="AA65" i="2"/>
  <c r="AA67" i="2"/>
  <c r="AA68" i="2"/>
  <c r="AA69" i="2"/>
  <c r="AA70" i="2"/>
  <c r="AA71" i="2"/>
  <c r="AA72" i="2"/>
  <c r="AA73" i="2"/>
  <c r="AA74" i="2"/>
  <c r="AA75" i="2"/>
  <c r="AA76" i="2"/>
  <c r="AA77" i="2"/>
  <c r="AA78" i="2"/>
  <c r="AA79" i="2"/>
  <c r="AA80" i="2"/>
  <c r="AA81" i="2"/>
  <c r="AA82" i="2"/>
  <c r="AA83" i="2"/>
  <c r="AA84" i="2"/>
  <c r="AA85" i="2"/>
  <c r="AA86" i="2"/>
  <c r="AA88" i="2"/>
  <c r="AA89" i="2"/>
  <c r="AA91" i="2"/>
  <c r="AA92" i="2"/>
  <c r="AA93" i="2"/>
  <c r="AA94" i="2"/>
  <c r="AA96" i="2"/>
  <c r="AA97" i="2"/>
  <c r="AA98" i="2"/>
  <c r="AA99" i="2"/>
  <c r="AA102" i="2"/>
  <c r="AA103" i="2"/>
  <c r="AA104" i="2"/>
  <c r="AA105" i="2"/>
  <c r="AA106" i="2"/>
  <c r="AA107" i="2"/>
  <c r="AA108" i="2"/>
  <c r="AA109" i="2"/>
  <c r="AA110" i="2"/>
  <c r="AA111" i="2"/>
  <c r="AA112" i="2"/>
  <c r="AA113" i="2"/>
  <c r="AA114" i="2"/>
  <c r="AA115" i="2"/>
  <c r="AA118" i="2"/>
  <c r="AA122" i="2"/>
  <c r="AA125" i="2"/>
  <c r="X4" i="2"/>
  <c r="X2" i="2"/>
  <c r="O170" i="2" l="1"/>
  <c r="O172" i="2"/>
  <c r="O173" i="2" s="1"/>
  <c r="F187" i="2"/>
  <c r="F170" i="2"/>
  <c r="M193" i="2"/>
  <c r="U193" i="2"/>
  <c r="W190" i="2"/>
  <c r="I190" i="2"/>
  <c r="Q190" i="2"/>
  <c r="M190" i="2"/>
  <c r="G190" i="2"/>
  <c r="J190" i="2"/>
  <c r="W187" i="2"/>
  <c r="V193" i="2"/>
  <c r="J193" i="2"/>
  <c r="W193" i="2"/>
  <c r="U190" i="2"/>
  <c r="L190" i="2"/>
  <c r="O190" i="2"/>
  <c r="V190" i="2"/>
  <c r="I193" i="2"/>
  <c r="O193" i="2"/>
  <c r="Q187" i="2"/>
  <c r="T190" i="2"/>
  <c r="N193" i="2"/>
  <c r="G193" i="2"/>
  <c r="T193" i="2"/>
  <c r="Q193" i="2"/>
  <c r="N190" i="2"/>
  <c r="K193" i="2"/>
  <c r="V187" i="2"/>
  <c r="L193" i="2"/>
  <c r="L187" i="2"/>
  <c r="F190" i="2"/>
  <c r="H193" i="2"/>
  <c r="X166" i="2"/>
  <c r="X170" i="2" s="1"/>
  <c r="H187" i="2"/>
  <c r="H190" i="2"/>
  <c r="F193" i="2"/>
  <c r="K190" i="2"/>
  <c r="V172" i="2"/>
  <c r="V173"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Bélanger, Martin (08-DGFa)</author>
  </authors>
  <commentList>
    <comment ref="D1" authorId="0" shapeId="0" xr:uid="{00000000-0006-0000-0100-000001000000}">
      <text>
        <r>
          <rPr>
            <b/>
            <sz val="9"/>
            <color indexed="81"/>
            <rFont val="Tahoma"/>
            <family val="2"/>
          </rPr>
          <t>Bélanger, Martin (08-DGFa):</t>
        </r>
        <r>
          <rPr>
            <sz val="9"/>
            <color indexed="81"/>
            <rFont val="Tahoma"/>
            <family val="2"/>
          </rPr>
          <t xml:space="preserve">
Si nécessaire, réservez à Daniel...</t>
        </r>
      </text>
    </comment>
  </commentList>
</comments>
</file>

<file path=xl/sharedStrings.xml><?xml version="1.0" encoding="utf-8"?>
<sst xmlns="http://schemas.openxmlformats.org/spreadsheetml/2006/main" count="1240" uniqueCount="484">
  <si>
    <t>Priorisation</t>
  </si>
  <si>
    <t>Marie-Claude</t>
  </si>
  <si>
    <t>Jean-Pierre</t>
  </si>
  <si>
    <t>Jean</t>
  </si>
  <si>
    <t>Caroline</t>
  </si>
  <si>
    <t>Myriam</t>
  </si>
  <si>
    <t>Stéphanie</t>
  </si>
  <si>
    <t>Martin</t>
  </si>
  <si>
    <t>Jean-Sébastien</t>
  </si>
  <si>
    <t>Etudiant - 1</t>
  </si>
  <si>
    <t>Étudiant - 2</t>
  </si>
  <si>
    <t>TOTAL</t>
  </si>
  <si>
    <t xml:space="preserve">Commentaires </t>
  </si>
  <si>
    <t>AACM</t>
  </si>
  <si>
    <t>Consultation ministérielle autochtone: Stratégie, orientations, lois, règlements, politiques, PATP, PRDTP, programmes, etc.</t>
  </si>
  <si>
    <t>Avis pour autres ministères et organismes (étude d'impact, CPTAQ, etc…)</t>
  </si>
  <si>
    <t>AFOF</t>
  </si>
  <si>
    <t>Aide financière pour des projets et organismes fauniques</t>
  </si>
  <si>
    <t>AMDD</t>
  </si>
  <si>
    <t>Aires protégées du MDDELCC (parc, réserve de biodiversité, réserve écologique): commentaires, avis et conseils au MDDELCC</t>
  </si>
  <si>
    <t xml:space="preserve"> </t>
  </si>
  <si>
    <t>AMRN</t>
  </si>
  <si>
    <t>Aires protégées du MFFP (refuge biologique, refuge faunique, EFE): commentaires, avis et conseils</t>
  </si>
  <si>
    <t>ATRP</t>
  </si>
  <si>
    <t>Assemblées de l'Association des trappeurs(111180.111586015)</t>
  </si>
  <si>
    <t>AFIE</t>
  </si>
  <si>
    <t>Avis fauniques aux clients externes (rencontres, conférences)(1111180.111586002)</t>
  </si>
  <si>
    <t>AFII</t>
  </si>
  <si>
    <t>Avis fauniques internes (autres que ceux spécifiées dans d'autres produits), commentaires PAFI, harmonisation coupe forestière</t>
  </si>
  <si>
    <t>Autorisations d'interventions dans les habitats(11113724.111586014)</t>
  </si>
  <si>
    <t>Comité sur les barrages</t>
  </si>
  <si>
    <t>ENVH</t>
  </si>
  <si>
    <t>ESPP</t>
  </si>
  <si>
    <t>Révision de la liste régionale des EMVS</t>
  </si>
  <si>
    <t>ETTF</t>
  </si>
  <si>
    <t>Signature et suivi des protocoles des ZECs.  Gestion administrative des ZECS, Autorisation de commerce dans les ZECs, Plan de développement des activités récréatives (PDAR)</t>
  </si>
  <si>
    <t>FLOR</t>
  </si>
  <si>
    <t>FON8</t>
  </si>
  <si>
    <t>Restauration d'habitat (Fonds 08) (1114980.111586016)</t>
  </si>
  <si>
    <t>GEOM</t>
  </si>
  <si>
    <t>Plan triennal géomatique – Équipe régionale -  Développement d’application et soutien aux utilisateurs</t>
  </si>
  <si>
    <t>Gestion des baux et permis de pourvoirie (1113723.111586018)</t>
  </si>
  <si>
    <t>GEGF</t>
  </si>
  <si>
    <t>Gestion de la grande faune</t>
  </si>
  <si>
    <t>INOR</t>
  </si>
  <si>
    <t>PANA</t>
  </si>
  <si>
    <t>Prélèvement de pièces anatomiques (lecture d'âge orignal)</t>
  </si>
  <si>
    <t>PENS</t>
  </si>
  <si>
    <t>Permis de transport et d'ensemencement (1113724.111586018)</t>
  </si>
  <si>
    <t>PGCA</t>
  </si>
  <si>
    <t>Permis de garde en captivité (1113724.111586018)</t>
  </si>
  <si>
    <t>Avis et témoignages experts demandés par la Direction de la Protection de la Faune</t>
  </si>
  <si>
    <t>PPER</t>
  </si>
  <si>
    <t>Équipe de rétablissement  (Caribou Val-d'Or)</t>
  </si>
  <si>
    <t>Plan de rétablissement provincial du caribou forestier(1110580.111586001)</t>
  </si>
  <si>
    <t>PRMA</t>
  </si>
  <si>
    <t>Surveillance, banques de données  et avis sur les maladies et parasites de la faune</t>
  </si>
  <si>
    <t>Suivi (Hyperplasie folliculaire thyroïdienne) Safo</t>
  </si>
  <si>
    <t>PSEG</t>
  </si>
  <si>
    <t>Permis scientifiques éducatifs et de gestion (1113724.111586018)</t>
  </si>
  <si>
    <t>PXOF</t>
  </si>
  <si>
    <t>ROSM</t>
  </si>
  <si>
    <t>Rapports d'observation espèces menacées (1110281.111586003)</t>
  </si>
  <si>
    <t>SAAF</t>
  </si>
  <si>
    <t>Gestion des SFI</t>
  </si>
  <si>
    <t>Suivi de l'exploitation de l'ours noir chez les pourvoiries SDE(1110281.111586008)</t>
  </si>
  <si>
    <t>09PO (SRCE)</t>
  </si>
  <si>
    <t xml:space="preserve">Inventaire des ravages de cerfs de Virginie et observation </t>
  </si>
  <si>
    <t>INFA</t>
  </si>
  <si>
    <t>SXZE</t>
  </si>
  <si>
    <t>Suivi exploitation dans les zecs (1110282.111586017) (Tournée régionale)</t>
  </si>
  <si>
    <t>PEFG</t>
  </si>
  <si>
    <t>Table régionale de la faune</t>
  </si>
  <si>
    <t>VAFR</t>
  </si>
  <si>
    <t>Validation de frayères</t>
  </si>
  <si>
    <t>FAOF</t>
  </si>
  <si>
    <t xml:space="preserve">Fraie artificielle SAFO indigènes (Lac Wyeth) </t>
  </si>
  <si>
    <t xml:space="preserve">Ensemencement Safo </t>
  </si>
  <si>
    <t>Cellule de crise</t>
  </si>
  <si>
    <t>SECR</t>
  </si>
  <si>
    <t>Journée ménage</t>
  </si>
  <si>
    <t>Protocole de gestion et de sécurité</t>
  </si>
  <si>
    <t>SIMDUT</t>
  </si>
  <si>
    <t>Comité santé sécurité</t>
  </si>
  <si>
    <t xml:space="preserve">TORT </t>
  </si>
  <si>
    <t xml:space="preserve">Suivi des aménagements - tortue </t>
  </si>
  <si>
    <t>PROF</t>
  </si>
  <si>
    <t>Protection du site de nidification du faucon pèlerin des Kekeko et de la colline Cheminis</t>
  </si>
  <si>
    <t xml:space="preserve">Banque de données sur la faune et les habitats  </t>
  </si>
  <si>
    <t>CRTH</t>
  </si>
  <si>
    <t>Cartographie des habitats fauniques légaux</t>
  </si>
  <si>
    <t>CETH</t>
  </si>
  <si>
    <t>Comité d'éthique animale de l'UQAT(1111180.111586002)</t>
  </si>
  <si>
    <t>PGDO</t>
  </si>
  <si>
    <t>PGOF</t>
  </si>
  <si>
    <t>FEPE</t>
  </si>
  <si>
    <t>Fête de la Pêche</t>
  </si>
  <si>
    <t>PROM</t>
  </si>
  <si>
    <t>Allocutions, kiosques, expositions, publicité, articles promotionnels</t>
  </si>
  <si>
    <t>SAOF</t>
  </si>
  <si>
    <t>Suivi et restauration of (lacs aménagés) Lac Berry 2019 (1110281.111586004)</t>
  </si>
  <si>
    <t>Enquêtes sur la présence de loup dans les zecs (1110281.111586010)-&gt;SAAF</t>
  </si>
  <si>
    <t>SFIO</t>
  </si>
  <si>
    <t xml:space="preserve">Caractérisation SFI Omble de fontaine </t>
  </si>
  <si>
    <t>Suivi de l'exploitation réserve La Vérendrye(1110282.11586017)</t>
  </si>
  <si>
    <t>PXAH</t>
  </si>
  <si>
    <t>ROSE</t>
  </si>
  <si>
    <t>Réunion</t>
  </si>
  <si>
    <t>Formation</t>
  </si>
  <si>
    <t xml:space="preserve">Permis poissons appâts </t>
  </si>
  <si>
    <t>Avis réglementation</t>
  </si>
  <si>
    <t>AMRE</t>
  </si>
  <si>
    <t>Route de suivi des amphibiens et reptiles dans le sud du Témiscamingue</t>
  </si>
  <si>
    <t xml:space="preserve">HFGF </t>
  </si>
  <si>
    <t xml:space="preserve">Plan de gestion du dindon sauvage </t>
  </si>
  <si>
    <t>CAMZ</t>
  </si>
  <si>
    <t>OPEM</t>
  </si>
  <si>
    <t>Suivi de l'exploitation au parc Opémican</t>
  </si>
  <si>
    <t>17IN</t>
  </si>
  <si>
    <t>Inventaire des ruisseaux à O.F. et caracterisation de ponceaux</t>
  </si>
  <si>
    <t>GEZE</t>
  </si>
  <si>
    <t>Plan d'ensemencement (ZEC)</t>
  </si>
  <si>
    <t xml:space="preserve">Protection Omble de fontaine indigène (ZEC) </t>
  </si>
  <si>
    <t>PGON</t>
  </si>
  <si>
    <t xml:space="preserve">Inventaire héronnière </t>
  </si>
  <si>
    <t>DERE</t>
  </si>
  <si>
    <t>Concertation avec le milieu régional (Table GIR et comités techniques)</t>
  </si>
  <si>
    <t>Immobilisant (pratique sur les ours réhabilités du Refuge Pageau)</t>
  </si>
  <si>
    <t>Plan de gestion de l'omble de fontaine</t>
  </si>
  <si>
    <t>PGCV</t>
  </si>
  <si>
    <t>Projets fauniques (MFFP - Kebaowek)</t>
  </si>
  <si>
    <t>REHO</t>
  </si>
  <si>
    <t>Rehabilitation de faons orignaux et d'ours par le Refuge Pageau</t>
  </si>
  <si>
    <t>Plan d'action caribou forestier: Comité technique sur les mesures de gestion des populations</t>
  </si>
  <si>
    <t>03AR</t>
  </si>
  <si>
    <t>Éradication des sangliers en liberté au Québec</t>
  </si>
  <si>
    <t>Comité Traverses à gué</t>
  </si>
  <si>
    <t>Sanctuaire de pêche</t>
  </si>
  <si>
    <t>21IN</t>
  </si>
  <si>
    <t>Inventaire site nidification hirondelle de rivage</t>
  </si>
  <si>
    <t>11IN (PRMA)</t>
  </si>
  <si>
    <t>17PO</t>
  </si>
  <si>
    <t>Projet Faune aquatique R-10</t>
  </si>
  <si>
    <t>Pêche expérimentale Safo, Lac Berry (Tournoi)</t>
  </si>
  <si>
    <t>GEPO</t>
  </si>
  <si>
    <t>Réseau TFS</t>
  </si>
  <si>
    <t>tot_Prof</t>
  </si>
  <si>
    <t>tot_Tech</t>
  </si>
  <si>
    <t>tot_Étudiant</t>
  </si>
  <si>
    <t>Grand total</t>
  </si>
  <si>
    <t>Temps disponible</t>
  </si>
  <si>
    <t>Différence</t>
  </si>
  <si>
    <t>Critères de priorisation:</t>
  </si>
  <si>
    <t>Obligation légale et ministérielle (habitat, suivi réseau, etc)</t>
  </si>
  <si>
    <t xml:space="preserve">Gestion des données &amp; Géomatique </t>
  </si>
  <si>
    <t>Suivi et inventaire et plan de gestion provinciaux</t>
  </si>
  <si>
    <t>EMV</t>
  </si>
  <si>
    <t>Engagement (centre &amp; instance gouver.)</t>
  </si>
  <si>
    <t>Engagemnent (partenaires)</t>
  </si>
  <si>
    <t>Autres</t>
  </si>
  <si>
    <t>Code priorisation</t>
  </si>
  <si>
    <t>1- prioritaire</t>
  </si>
  <si>
    <t>2- moyen</t>
  </si>
  <si>
    <t>3- retardé</t>
  </si>
  <si>
    <t>Formation pêche électrique</t>
  </si>
  <si>
    <t>Formation qui devait avoir lieux en 2019</t>
  </si>
  <si>
    <t>MB: Poissons appâts</t>
  </si>
  <si>
    <t>Fraie artificielle touladi</t>
  </si>
  <si>
    <t>Comité consultatif régional de la RFLV</t>
  </si>
  <si>
    <t>Formation à venir</t>
  </si>
  <si>
    <t>Formation IFA, Dendrodiff et Discoverer</t>
  </si>
  <si>
    <t>Myriam : Jean-Seb prévoit 5 jours par année.</t>
  </si>
  <si>
    <t>Système de gestion de la qualité</t>
  </si>
  <si>
    <t>SGQF</t>
  </si>
  <si>
    <t>PBAH</t>
  </si>
  <si>
    <t>Élaboration d'un programme de formation Habitats/Études d'impact</t>
  </si>
  <si>
    <t>Aménagement faunique Yves-Rosemond (Dépliant, panneau, rapport et suivi FFQ)</t>
  </si>
  <si>
    <t xml:space="preserve">Marge de manœuvre </t>
  </si>
  <si>
    <t xml:space="preserve">Suite et suivi du projet 2019 </t>
  </si>
  <si>
    <t>Réaménagement du laboratoire</t>
  </si>
  <si>
    <t>Bilan récolte Zecs                                    Nouveau système Manisoft       Compilation Back log ???</t>
  </si>
  <si>
    <t>Développement d'une pêcherie commerciale aux poissons appâts en A-T</t>
  </si>
  <si>
    <t>Suivi des populations de caribous forestiers</t>
  </si>
  <si>
    <t>Groupe de travail sur la gestion des esturgeons au Québec</t>
  </si>
  <si>
    <t>Mi-parcours plan de gestion du doré</t>
  </si>
  <si>
    <t>Bilan régionale Doré</t>
  </si>
  <si>
    <t>Centre de données sur le patrimoine naturel du Québec (CDPNQ)</t>
  </si>
  <si>
    <t>Système des autorisations et des habitats fauniques</t>
  </si>
  <si>
    <t xml:space="preserve">Conserver le dossier </t>
  </si>
  <si>
    <t xml:space="preserve">Bathymétrie de lacs à dorés pour projet de repeuplement           Lacs Cinq-Milles, BL,                  Pants et Mc killop.      </t>
  </si>
  <si>
    <t>Lecture d'âge (poissons) et saisie IFA</t>
  </si>
  <si>
    <t>Fiche centre-région ADNe. Demande Crédit au net</t>
  </si>
  <si>
    <t>Plan de gestion du cerf de virginie - Mise en œuvre</t>
  </si>
  <si>
    <t>Influence de la tique d'hiver sur la dynamique des populations d'orignaux et suivi des variations annuelles (décomptes aux stations d'enregistrement)</t>
  </si>
  <si>
    <t>Élaboration du plan de gestion de l'orignal 2022-2031</t>
  </si>
  <si>
    <t>Plan d'aménagement du ravage de cerf de Mattawa</t>
  </si>
  <si>
    <t>Entente avec la zec Kipawa,  Lacs acides avec aménagements fauniques                  FA-2020-24</t>
  </si>
  <si>
    <t>Tech. jours</t>
  </si>
  <si>
    <t>Besoin Tech. Postes</t>
  </si>
  <si>
    <t>Pêche expérimentale ad hoc  (Petit lac Otter)</t>
  </si>
  <si>
    <t>Dominique</t>
  </si>
  <si>
    <t>Catherine</t>
  </si>
  <si>
    <t>Alexane</t>
  </si>
  <si>
    <t>Marc-Olivier</t>
  </si>
  <si>
    <t>Fraie du doré en lac</t>
  </si>
  <si>
    <t>Suivi concernant la mise en place de la nouvelle méthode de gestion de l'eau au kipawa</t>
  </si>
  <si>
    <t>MAJ - Normalisation travaux Faune aquatique: Bilans synthèses des inventaires normalisés, Maturité sexuelle, Lecture d'âge, etc.</t>
  </si>
  <si>
    <t>Réseau Faune Aquatique</t>
  </si>
  <si>
    <t>Protection des lacs à haut rendement  (Benwah)</t>
  </si>
  <si>
    <t>ARRE</t>
  </si>
  <si>
    <t>RATA</t>
  </si>
  <si>
    <t>Projet de recherche universitaire sur l'utilisation de l'habitat par le cerf de Virginie dans le secteur du lac Opasatica</t>
  </si>
  <si>
    <t>Participation au suivi du caribou NdQ</t>
  </si>
  <si>
    <t>MAJ outils MQH orignal</t>
  </si>
  <si>
    <t>Numérisation frayères (polygone)</t>
  </si>
  <si>
    <t>Implantation d'une station de lavage de bateaux permanente, secteur Kipawa</t>
  </si>
  <si>
    <t xml:space="preserve">Projet de recherche UQAT - MFFP   Les impacts du cladocère épineux,  </t>
  </si>
  <si>
    <t>Climat de travail</t>
  </si>
  <si>
    <t>Document de support pour orienter les demandes d'inventaires aux initiateurs de projets</t>
  </si>
  <si>
    <t xml:space="preserve">Projet expérimental - Rampes d'accès temporaires - zec Kipawa         </t>
  </si>
  <si>
    <t>Prof. jours</t>
  </si>
  <si>
    <t>Besoin Prof. Postes</t>
  </si>
  <si>
    <t>Andréane</t>
  </si>
  <si>
    <t>Entente administrative EMV</t>
  </si>
  <si>
    <t>Inventaire aérien - Pêche hivernale</t>
  </si>
  <si>
    <t xml:space="preserve">Rescencement de pêche sportive - Pêche hivernale </t>
  </si>
  <si>
    <t>Non</t>
  </si>
  <si>
    <t>Oui</t>
  </si>
  <si>
    <t>Suivi estival</t>
  </si>
  <si>
    <t>Complété</t>
  </si>
  <si>
    <t>Reporté</t>
  </si>
  <si>
    <t>Bathymétrie SAFO 2021</t>
  </si>
  <si>
    <t>Marnage au Kipawa (renouvellement de l'entente, travail avec les acteurs et les gestionnaires de barrage) et préparation d'un projet</t>
  </si>
  <si>
    <t>Il reste quelques panneaux à installer</t>
  </si>
  <si>
    <t>Annulé</t>
  </si>
  <si>
    <t>Status</t>
  </si>
  <si>
    <t>En cours</t>
  </si>
  <si>
    <t>Aucun travaux</t>
  </si>
  <si>
    <t>CR85</t>
  </si>
  <si>
    <t>CR17</t>
  </si>
  <si>
    <t>TEFA</t>
  </si>
  <si>
    <t>CR58</t>
  </si>
  <si>
    <t>CR56</t>
  </si>
  <si>
    <t>CR57</t>
  </si>
  <si>
    <t>En continue</t>
  </si>
  <si>
    <t>Non débuté</t>
  </si>
  <si>
    <t>tot_tech_réalisé</t>
  </si>
  <si>
    <t>tot_bio_réalisé</t>
  </si>
  <si>
    <t>Clé SDT 2021</t>
  </si>
  <si>
    <t>Clé SDT 2022</t>
  </si>
  <si>
    <t>Responsable</t>
  </si>
  <si>
    <t>MB</t>
  </si>
  <si>
    <t>CD</t>
  </si>
  <si>
    <t>MP</t>
  </si>
  <si>
    <t>DD</t>
  </si>
  <si>
    <t>JL</t>
  </si>
  <si>
    <t>JSN</t>
  </si>
  <si>
    <t>JPH</t>
  </si>
  <si>
    <t>CT</t>
  </si>
  <si>
    <t>CR19</t>
  </si>
  <si>
    <t>DS</t>
  </si>
  <si>
    <t>Tech_Occ</t>
  </si>
  <si>
    <t>Besoin terrain</t>
  </si>
  <si>
    <t>Suivi planification</t>
  </si>
  <si>
    <t>Activité</t>
  </si>
  <si>
    <t>3- Chaque responsable d'une activité nécessitant des travaux terrains ou du temps technique à un moment précis dans l'année doit faire connaitres ces besoins au technicien principal pour la planification des travaux techniques.</t>
  </si>
  <si>
    <t xml:space="preserve">Ensemencement touladi:  Kipawa et Bois-franc </t>
  </si>
  <si>
    <t>CR20</t>
  </si>
  <si>
    <t>Pêche expérimentale  La Vérendrye: Cawasachouane</t>
  </si>
  <si>
    <t>Suivi SAVI RFLV</t>
  </si>
  <si>
    <t>Pêches expérimentales Réseau touladi: Tee et Yser</t>
  </si>
  <si>
    <t>Repeuplement de dorés jaunes</t>
  </si>
  <si>
    <t>Évaluation mi-parcours et fiche sur les programmes de repeuplement: lac Yser</t>
  </si>
  <si>
    <t>Rédaction d'un rapport préliminaire sur l'effet du marnage sur la reproduction du touladi au Kipawa</t>
  </si>
  <si>
    <r>
      <t>Espèces envahissantes, suivi et sensibilisation (</t>
    </r>
    <r>
      <rPr>
        <b/>
        <sz val="11"/>
        <rFont val="Calibri"/>
        <family val="2"/>
        <scheme val="minor"/>
      </rPr>
      <t>FILET</t>
    </r>
    <r>
      <rPr>
        <sz val="11"/>
        <rFont val="Calibri"/>
        <family val="2"/>
        <scheme val="minor"/>
      </rPr>
      <t xml:space="preserve"> + </t>
    </r>
    <r>
      <rPr>
        <b/>
        <sz val="11"/>
        <rFont val="Calibri"/>
        <family val="2"/>
        <scheme val="minor"/>
      </rPr>
      <t>ADNe</t>
    </r>
    <r>
      <rPr>
        <sz val="11"/>
        <rFont val="Calibri"/>
        <family val="2"/>
        <scheme val="minor"/>
      </rPr>
      <t>)</t>
    </r>
  </si>
  <si>
    <t>Lac Yser Ad-hoc. Mi-parcours du plan de rétablissement.</t>
  </si>
  <si>
    <t>Analyse des données PENT et rédaction de rapports</t>
  </si>
  <si>
    <t>Analyse des données PENDJ et rédaction de rapports</t>
  </si>
  <si>
    <t>Évaluation ensemencement au lac Dufault et rédaction d'un rapport</t>
  </si>
  <si>
    <t>Analyses statistiques et finir de rédiger le bilan…</t>
  </si>
  <si>
    <t>2- Lors de chaque rencontre, chaque professionnel présente les activités dont il est le responsable principal.</t>
  </si>
  <si>
    <t>4 - Une nouvelles version du tableau est créer lors de chaque rencontre, les modifications doivent être mises en rouge en prévision de la prochaine rencontre.</t>
  </si>
  <si>
    <t>Nancy</t>
  </si>
  <si>
    <t>1- Chaque professionnel doit compléter le tableau de planification avant la première rencontre prévu en Février.</t>
  </si>
  <si>
    <t>Statut</t>
  </si>
  <si>
    <t>CR02</t>
  </si>
  <si>
    <t>Planification et programmation annuelle</t>
  </si>
  <si>
    <t>DMHF</t>
  </si>
  <si>
    <t>Planification</t>
  </si>
  <si>
    <t>Calendrier</t>
  </si>
  <si>
    <t>Étapes</t>
  </si>
  <si>
    <t>Bio</t>
  </si>
  <si>
    <t>Tech princ</t>
  </si>
  <si>
    <t>Tech</t>
  </si>
  <si>
    <t>Directeur</t>
  </si>
  <si>
    <t>Janvier</t>
  </si>
  <si>
    <t>Programmation Centre-régions</t>
  </si>
  <si>
    <r>
      <t>-</t>
    </r>
    <r>
      <rPr>
        <sz val="7"/>
        <color theme="1"/>
        <rFont val="Times New Roman"/>
        <family val="1"/>
      </rPr>
      <t xml:space="preserve">       </t>
    </r>
    <r>
      <rPr>
        <sz val="11"/>
        <color theme="1"/>
        <rFont val="Arial"/>
        <family val="2"/>
      </rPr>
      <t>Discussion avec les collaborateurs</t>
    </r>
  </si>
  <si>
    <r>
      <t>-</t>
    </r>
    <r>
      <rPr>
        <sz val="7"/>
        <color theme="1"/>
        <rFont val="Times New Roman"/>
        <family val="1"/>
      </rPr>
      <t xml:space="preserve">       </t>
    </r>
    <r>
      <rPr>
        <sz val="11"/>
        <color theme="1"/>
        <rFont val="Arial"/>
        <family val="2"/>
      </rPr>
      <t>Rédaction et partage des fiches de projet</t>
    </r>
  </si>
  <si>
    <t>Planification annuelle</t>
  </si>
  <si>
    <r>
      <t>-</t>
    </r>
    <r>
      <rPr>
        <sz val="7"/>
        <color theme="1"/>
        <rFont val="Times New Roman"/>
        <family val="1"/>
      </rPr>
      <t xml:space="preserve">       </t>
    </r>
    <r>
      <rPr>
        <sz val="11"/>
        <color theme="1"/>
        <rFont val="Arial"/>
        <family val="2"/>
      </rPr>
      <t>Planifier les projets et compléter le tableau de suivi de la planification annuelle</t>
    </r>
  </si>
  <si>
    <t>x</t>
  </si>
  <si>
    <t>Février</t>
  </si>
  <si>
    <r>
      <t>-</t>
    </r>
    <r>
      <rPr>
        <sz val="7"/>
        <color theme="1"/>
        <rFont val="Times New Roman"/>
        <family val="1"/>
      </rPr>
      <t xml:space="preserve">       </t>
    </r>
    <r>
      <rPr>
        <sz val="11"/>
        <color theme="1"/>
        <rFont val="Arial"/>
        <family val="2"/>
      </rPr>
      <t>Fin de la rédaction des fiches en vue du processus d’approbation des fiches de projet</t>
    </r>
  </si>
  <si>
    <r>
      <t xml:space="preserve">Exercice de planification annuelle </t>
    </r>
    <r>
      <rPr>
        <b/>
        <sz val="11"/>
        <color theme="1"/>
        <rFont val="Arial"/>
        <family val="2"/>
      </rPr>
      <t>(2 rencontres)</t>
    </r>
  </si>
  <si>
    <r>
      <t>-</t>
    </r>
    <r>
      <rPr>
        <sz val="7"/>
        <color theme="1"/>
        <rFont val="Times New Roman"/>
        <family val="1"/>
      </rPr>
      <t xml:space="preserve">       </t>
    </r>
    <r>
      <rPr>
        <sz val="11"/>
        <color theme="1"/>
        <rFont val="Arial"/>
        <family val="2"/>
      </rPr>
      <t>Affectation des ressources aux différents projets</t>
    </r>
  </si>
  <si>
    <r>
      <t>-</t>
    </r>
    <r>
      <rPr>
        <sz val="7"/>
        <color theme="1"/>
        <rFont val="Times New Roman"/>
        <family val="1"/>
      </rPr>
      <t xml:space="preserve">       </t>
    </r>
    <r>
      <rPr>
        <sz val="11"/>
        <color theme="1"/>
        <rFont val="Arial"/>
        <family val="2"/>
      </rPr>
      <t>Anticiper les périodes de travaux</t>
    </r>
  </si>
  <si>
    <t>Février-mars</t>
  </si>
  <si>
    <t>Discussion de pré-planification des projets</t>
  </si>
  <si>
    <r>
      <t>-</t>
    </r>
    <r>
      <rPr>
        <sz val="7"/>
        <color theme="1"/>
        <rFont val="Times New Roman"/>
        <family val="1"/>
      </rPr>
      <t xml:space="preserve">       </t>
    </r>
    <r>
      <rPr>
        <sz val="11"/>
        <color theme="1"/>
        <rFont val="Arial"/>
        <family val="2"/>
      </rPr>
      <t>Début des discussions sur le projet entre le bio et le tech principal : période des travaux, ressources et formation requises, suivi de projet, etc.</t>
    </r>
  </si>
  <si>
    <t>Début de la planification terrain</t>
  </si>
  <si>
    <r>
      <t>-</t>
    </r>
    <r>
      <rPr>
        <sz val="7"/>
        <color theme="1"/>
        <rFont val="Times New Roman"/>
        <family val="1"/>
      </rPr>
      <t xml:space="preserve">       </t>
    </r>
    <r>
      <rPr>
        <sz val="11"/>
        <color theme="1"/>
        <rFont val="Arial"/>
        <family val="2"/>
      </rPr>
      <t>Affectation des ressources</t>
    </r>
  </si>
  <si>
    <r>
      <t>-</t>
    </r>
    <r>
      <rPr>
        <sz val="7"/>
        <color theme="1"/>
        <rFont val="Times New Roman"/>
        <family val="1"/>
      </rPr>
      <t xml:space="preserve">       </t>
    </r>
    <r>
      <rPr>
        <sz val="11"/>
        <color theme="1"/>
        <rFont val="Arial"/>
        <family val="2"/>
      </rPr>
      <t>Ébauche du calendrier de travaux</t>
    </r>
  </si>
  <si>
    <t>Mars</t>
  </si>
  <si>
    <t>Consultation de l’équipe technique afin de réviser la planification annuelle</t>
  </si>
  <si>
    <r>
      <t>-</t>
    </r>
    <r>
      <rPr>
        <sz val="7"/>
        <color theme="1"/>
        <rFont val="Times New Roman"/>
        <family val="1"/>
      </rPr>
      <t xml:space="preserve">       </t>
    </r>
    <r>
      <rPr>
        <sz val="11"/>
        <color theme="1"/>
        <rFont val="Arial"/>
        <family val="2"/>
      </rPr>
      <t>Ajustement des fiches de projet et approbation de la programmation Centre-régions</t>
    </r>
  </si>
  <si>
    <t>Avril</t>
  </si>
  <si>
    <r>
      <t xml:space="preserve">Programmation Centre-régions </t>
    </r>
    <r>
      <rPr>
        <b/>
        <sz val="11"/>
        <color theme="1"/>
        <rFont val="Arial"/>
        <family val="2"/>
      </rPr>
      <t>(rencontre)</t>
    </r>
  </si>
  <si>
    <r>
      <t>-</t>
    </r>
    <r>
      <rPr>
        <sz val="7"/>
        <color theme="1"/>
        <rFont val="Times New Roman"/>
        <family val="1"/>
      </rPr>
      <t xml:space="preserve">       </t>
    </r>
    <r>
      <rPr>
        <sz val="11"/>
        <color theme="1"/>
        <rFont val="Arial"/>
        <family val="2"/>
      </rPr>
      <t>Présentation de la programmation approuvée par les sous-ministres</t>
    </r>
  </si>
  <si>
    <r>
      <t>-</t>
    </r>
    <r>
      <rPr>
        <sz val="7"/>
        <color theme="1"/>
        <rFont val="Times New Roman"/>
        <family val="1"/>
      </rPr>
      <t xml:space="preserve">       </t>
    </r>
    <r>
      <rPr>
        <sz val="11"/>
        <color theme="1"/>
        <rFont val="Arial"/>
        <family val="2"/>
      </rPr>
      <t>Révision du calendrier de travaux (si requis)</t>
    </r>
  </si>
  <si>
    <r>
      <t xml:space="preserve">Présentation de la planification de terrain et révision de la planification annuelle </t>
    </r>
    <r>
      <rPr>
        <b/>
        <sz val="11"/>
        <color theme="1"/>
        <rFont val="Arial"/>
        <family val="2"/>
      </rPr>
      <t>(rencontre)</t>
    </r>
  </si>
  <si>
    <t>Priorisation des projets de la planification annuelle (si requis)</t>
  </si>
  <si>
    <r>
      <t xml:space="preserve">Avril </t>
    </r>
    <r>
      <rPr>
        <b/>
        <sz val="11"/>
        <color theme="1"/>
        <rFont val="Arial"/>
        <family val="2"/>
      </rPr>
      <t>(rencontre  DGFa)</t>
    </r>
  </si>
  <si>
    <t>Officialisation de la planification annuelle</t>
  </si>
  <si>
    <t>Réalisation et suivi</t>
  </si>
  <si>
    <t>2-3 semaines avant le début du projet (minimum)</t>
  </si>
  <si>
    <t>Rencontre de démarrage de projet</t>
  </si>
  <si>
    <r>
      <t>-</t>
    </r>
    <r>
      <rPr>
        <sz val="7"/>
        <color theme="1"/>
        <rFont val="Times New Roman"/>
        <family val="1"/>
      </rPr>
      <t xml:space="preserve">       </t>
    </r>
    <r>
      <rPr>
        <sz val="11"/>
        <color theme="1"/>
        <rFont val="Arial"/>
        <family val="2"/>
      </rPr>
      <t>Prise en charge du protocole</t>
    </r>
  </si>
  <si>
    <r>
      <t>-</t>
    </r>
    <r>
      <rPr>
        <sz val="7"/>
        <color theme="1"/>
        <rFont val="Times New Roman"/>
        <family val="1"/>
      </rPr>
      <t xml:space="preserve">       </t>
    </r>
    <r>
      <rPr>
        <sz val="11"/>
        <color theme="1"/>
        <rFont val="Arial"/>
        <family val="2"/>
      </rPr>
      <t>Formation</t>
    </r>
  </si>
  <si>
    <r>
      <t>-</t>
    </r>
    <r>
      <rPr>
        <sz val="7"/>
        <color theme="1"/>
        <rFont val="Times New Roman"/>
        <family val="1"/>
      </rPr>
      <t xml:space="preserve">       </t>
    </r>
    <r>
      <rPr>
        <sz val="11"/>
        <color theme="1"/>
        <rFont val="Arial"/>
        <family val="2"/>
      </rPr>
      <t>Suivi du projet</t>
    </r>
  </si>
  <si>
    <r>
      <t>-</t>
    </r>
    <r>
      <rPr>
        <sz val="7"/>
        <color theme="1"/>
        <rFont val="Times New Roman"/>
        <family val="1"/>
      </rPr>
      <t xml:space="preserve">       </t>
    </r>
    <r>
      <rPr>
        <sz val="11"/>
        <color theme="1"/>
        <rFont val="Arial"/>
        <family val="2"/>
      </rPr>
      <t>Révision du calendrier de travaux</t>
    </r>
  </si>
  <si>
    <r>
      <t>-</t>
    </r>
    <r>
      <rPr>
        <sz val="7"/>
        <color theme="1"/>
        <rFont val="Times New Roman"/>
        <family val="1"/>
      </rPr>
      <t xml:space="preserve">       </t>
    </r>
    <r>
      <rPr>
        <sz val="11"/>
        <color theme="1"/>
        <rFont val="Arial"/>
        <family val="2"/>
      </rPr>
      <t>Révision des ressources requises</t>
    </r>
  </si>
  <si>
    <t>En continu</t>
  </si>
  <si>
    <t>Réalisation des travaux</t>
  </si>
  <si>
    <t>Suivi des travaux</t>
  </si>
  <si>
    <r>
      <t>-</t>
    </r>
    <r>
      <rPr>
        <sz val="7"/>
        <color theme="1"/>
        <rFont val="Times New Roman"/>
        <family val="1"/>
      </rPr>
      <t xml:space="preserve">       </t>
    </r>
    <r>
      <rPr>
        <sz val="11"/>
        <color theme="1"/>
        <rFont val="Arial"/>
        <family val="2"/>
      </rPr>
      <t>Discussion entre le bio et l’équipe technique</t>
    </r>
  </si>
  <si>
    <r>
      <t>-</t>
    </r>
    <r>
      <rPr>
        <sz val="7"/>
        <color theme="1"/>
        <rFont val="Times New Roman"/>
        <family val="1"/>
      </rPr>
      <t xml:space="preserve">       </t>
    </r>
    <r>
      <rPr>
        <sz val="11"/>
        <color theme="1"/>
        <rFont val="Arial"/>
        <family val="2"/>
      </rPr>
      <t>Compléter le fichier de suivi des travaux</t>
    </r>
  </si>
  <si>
    <t>Priorisation des projets lors de conflit dans le calendrier de travaux</t>
  </si>
  <si>
    <t>Approbation de l’ajout de projets hors programmation et planification annuelle après validation auprès de l’équipe technique</t>
  </si>
  <si>
    <t>1 renc/mois</t>
  </si>
  <si>
    <t>(selon le besoin)</t>
  </si>
  <si>
    <t>Suivi périodique de la planification annuelle (avec possibilité de modification du calendrier de travaux)</t>
  </si>
  <si>
    <t>Au besoin</t>
  </si>
  <si>
    <t>1 renc/sem</t>
  </si>
  <si>
    <t>Rencontre des techniciens</t>
  </si>
  <si>
    <t>1 renc/2 sem</t>
  </si>
  <si>
    <t>Rencontre des biologistes</t>
  </si>
  <si>
    <t>Fin du projet</t>
  </si>
  <si>
    <t>Rencontre post-projet</t>
  </si>
  <si>
    <t>Décembre</t>
  </si>
  <si>
    <t>Bilan de fin d’année de la planification annuelle :</t>
  </si>
  <si>
    <r>
      <t>-</t>
    </r>
    <r>
      <rPr>
        <sz val="7"/>
        <color theme="1"/>
        <rFont val="Times New Roman"/>
        <family val="1"/>
      </rPr>
      <t xml:space="preserve">       </t>
    </r>
    <r>
      <rPr>
        <sz val="11"/>
        <color theme="1"/>
        <rFont val="Arial"/>
        <family val="2"/>
      </rPr>
      <t>Retour sur la réalisation des travaux, les outils mis en place, l’affection des ressources, les communications, etc.</t>
    </r>
  </si>
  <si>
    <r>
      <t>-</t>
    </r>
    <r>
      <rPr>
        <sz val="7"/>
        <color theme="1"/>
        <rFont val="Times New Roman"/>
        <family val="1"/>
      </rPr>
      <t xml:space="preserve">       </t>
    </r>
    <r>
      <rPr>
        <sz val="11"/>
        <color theme="1"/>
        <rFont val="Arial"/>
        <family val="2"/>
      </rPr>
      <t>Évaluer le processus de planification, de réalisation et de suivi des projets de la DGFa-08 et le réviser</t>
    </r>
  </si>
  <si>
    <t>Besoin inventaire orignal Autre régions</t>
  </si>
  <si>
    <t>Aucun inventaire zone 13 en 2022-23.</t>
  </si>
  <si>
    <t>Inventaire aérien orignal  zone 13 (voir  l.148 pour autres zones)</t>
  </si>
  <si>
    <t>Caro coordonnatrice TRF</t>
  </si>
  <si>
    <t>Rien en 2022-2023.</t>
  </si>
  <si>
    <t>5- Le tableau de suivi des travaux doit être mis à jour en fonction de l'avancement des travaux.</t>
  </si>
  <si>
    <t>6- En cas d’ajout de projets qui requiert la participation de l’équipe technique après l’officialisation de la planification annuelle, le directeur doit approuver leur ajout. Avant d’approuver, le directeur doit effectuer les vérifications requises auprès de l’équipe technique. En tout temps, en cas de conflit au calendrier de travaux entre des projets, la priorisation des travaux relève du directeur.</t>
  </si>
  <si>
    <t xml:space="preserve">Processus de planification, de réalisation et de suivi des projets de la DGFa-08 </t>
  </si>
  <si>
    <t>Selon opportunité pour l'orignal. Projet ours détaillé à la clé PGON l.101</t>
  </si>
  <si>
    <t xml:space="preserve">collecte + lecture dents orignal. Année restrictive = 100 paires de dents. Possibilité envois postaux par Qc et ajout de stations en région. </t>
  </si>
  <si>
    <t>Reprise 2022 avec embauche nouvel employé DGFo-08.</t>
  </si>
  <si>
    <t>Annulé 2022-2023</t>
  </si>
  <si>
    <t>Réseau de travail permanent de la grande faune</t>
  </si>
  <si>
    <t>Planification hiver 2023: orignal z.27</t>
  </si>
  <si>
    <t>Détermination de l'âge et de l'histoire reproductive d'ours noirs (Collecte pièces anatomiques ours noir)</t>
  </si>
  <si>
    <t>FT-2022-02. Nouvelle approche en région par TFS pour collecte de dents d'ours.</t>
  </si>
  <si>
    <t>Caroline responsable avis régional programme Relève et mise en valeur de la faune</t>
  </si>
  <si>
    <t>Plan de gestion de l'ours noir</t>
  </si>
  <si>
    <t>Rédaction de rapport et suivi avec les partenaires Projet de restauration avec les partenaires du milieu (Hecla)</t>
  </si>
  <si>
    <t>ADNe SANA, SAFO et SAAL</t>
  </si>
  <si>
    <t>Évaluation du non asujettissement d'une demande d'autorisation (Habitats)</t>
  </si>
  <si>
    <t>Camping dans les Zecs               (Mise aux normes du camping aménagé, rustique et des aires de remisage) )</t>
  </si>
  <si>
    <t>FA-2022-03</t>
  </si>
  <si>
    <t>FA-2022-26</t>
  </si>
  <si>
    <t>FA-2022-09</t>
  </si>
  <si>
    <r>
      <t xml:space="preserve">Aucun travaux en région. Demande de support technique de Lanaudière. (3 j-p) </t>
    </r>
    <r>
      <rPr>
        <b/>
        <sz val="11"/>
        <rFont val="Calibri"/>
        <family val="2"/>
        <scheme val="minor"/>
      </rPr>
      <t>FA-2022-23</t>
    </r>
  </si>
  <si>
    <t>La région 08 n'est pas dans la fiche C-R 2022</t>
  </si>
  <si>
    <t>NA</t>
  </si>
  <si>
    <t>GEST</t>
  </si>
  <si>
    <t>Structuration données faune terrestre</t>
  </si>
  <si>
    <t>Engagement au Comité de coordination de l'Entente EMV pour 2 ans (2021-2023)</t>
  </si>
  <si>
    <t>Demande de consultant</t>
  </si>
  <si>
    <t>AFIE-AVEN</t>
  </si>
  <si>
    <t>Ententes de confidentialité/données sensibles/support info faunique</t>
  </si>
  <si>
    <t>SP</t>
  </si>
  <si>
    <t>MAJ Données faune aquatique - Geobase Faune</t>
  </si>
  <si>
    <t>Pêches expérimentales Réseau Doré: Dufay (2), Blanchin (2), Preissac (2), des Quinzes (2), Osisko, Achepabanca, Joannès et Vaudray</t>
  </si>
  <si>
    <t>Gestion du piégeage et des animaux à fourrure (FT-2022-16 et FT-2022-35)</t>
  </si>
  <si>
    <t>Suivi des chiroptères par routes d'écoutes (CB-2022-07)</t>
  </si>
  <si>
    <t>Suivi des colonies estivales de chiroptères (CB-2022-08)</t>
  </si>
  <si>
    <t>L'activité consiste à suivre les colonies estivales de chiroptères. En 2022, le SCBMH demande le suivi de 8 colonies (1 décompte par colonie).</t>
  </si>
  <si>
    <t>Suivi du faucon pèlerin (CB-2022-01)</t>
  </si>
  <si>
    <t>Développement d'indicateurs de suivis des populations d'animaux à fourrure (lynx) (FT-2022-04)</t>
  </si>
  <si>
    <t>Le projet de recherche comprend deux parties. L'une consiste à comparer les densités estimées de lynx du Canada à partir de différentes méthodes non invasives et à identifier la meilleure approche. L'autre partie du projet consiste à estimer la taille des domaines vitaux et à identifier les habitats sélectionnés par le lynx. Deux étudiants de maîtrise seront impliqués dans le projet.</t>
  </si>
  <si>
    <t>Plan de gestion du petit gibier 2022-2029 (FT-2022-13)</t>
  </si>
  <si>
    <t xml:space="preserve">Les principales actions à réaliser seront la consultation des partenaires et des communautés autochtones sur les actions et les modalités proposées. </t>
  </si>
  <si>
    <t>Suivi de la biodiversité (CB-2022-10)</t>
  </si>
  <si>
    <t>Ce programme prévoit le suivi d'indicateurs de l'état de la biodiversité à l'intérieur d'une ou deux cellules d'échantillonnage, selon l'année. En 2022, le suivi d'une nouvelle cellule dans l'est de la région est prévue. Ce suivi vise à mesurer l'effet des changements climatiques sur la biodiversité.</t>
  </si>
  <si>
    <t>Acquisition de connaissances sur les moules d'eau douce et les mollusques en situation précaire (CB-2022-25)</t>
  </si>
  <si>
    <t xml:space="preserve">En 2022, un inventaire d'obovarie olivâtre par l'ADNe doit être réalisé dans un tronçon de la rivière des Quinze. Par ailleurs, 2 échantillons de moules du genre Pyganodon doivent être prélevés dans le lac Dasserat, dans le but de valider la découverte d'une nouvelle espèce. </t>
  </si>
  <si>
    <t>Suivi du  hibou des marais (CB-2022-03)</t>
  </si>
  <si>
    <t>Suivi des occurrences du CDPNQ (CB-2022-11)</t>
  </si>
  <si>
    <t>L'un des objectifs du programme est de réaliser des inventaires adéquats dans les occurrences d'EMV qui ne sont pas bien documentées. En 2022, l'inventaire de tortues mouchetées à partir de l'ADNe est de nouveau prévu.</t>
  </si>
  <si>
    <t>Approche intégrée de rétablissement (CB-2022-26)</t>
  </si>
  <si>
    <t>L'approche intégrée de rétablissement cible les priorités, afin d'accroître les retombées des actions de conservation qui visent le rétablissement des EMV. La documentation et les analyses visant à déterminer les priorités sont réalisées par le personnel de la DEFTHA et de la DEFA en collaboration avec les DGFa.</t>
  </si>
  <si>
    <t>Équipe de rétablissement des oiseaux de proie (CB-2022-27)</t>
  </si>
  <si>
    <t>Cette activité inclut la participation à l'Équipe de rétablissement des oiseaux de proie (EROP) et à certains  groupes de mise en œuvre associés à l'EROP.</t>
  </si>
  <si>
    <t>Réseau de travail permanent sur la biodiversité (CB-2022-18)</t>
  </si>
  <si>
    <t>La région participe au réseau de travail permanent sur la biodiversité. Ce réseau vise à développer le réseautage entre les responsables des dossiers au SOR et leurs homologues du SFP, à transférer l'expertise, à identifier des pistes solution en favorisant l'harmonisation entre les régions et le central, ainsi qu'à identifier les besoins en matière de normalisation des méthodes, d'acquisition de connaissances et d'outils de gestion.</t>
  </si>
  <si>
    <t>MAJ et Normalisation données IFA</t>
  </si>
  <si>
    <t>Comité aviseur gestion de l'orignal dans la RFLV (SAA)</t>
  </si>
  <si>
    <t>FT-2022-12</t>
  </si>
  <si>
    <t>L'activité consiste à suivre la productivité du faucon pèlerin dans un échantillon de 4 sites de nidification. Aucun suivi prévu en 2022-2023 pour la région 08.</t>
  </si>
  <si>
    <t>jsn</t>
  </si>
  <si>
    <t>Projet BESIDE Kipawa</t>
  </si>
  <si>
    <t>Recensement de pêche sportive au réservoir Kipawa en 2023</t>
  </si>
  <si>
    <t>Engagement auprès de la MRCT. En 2014, avait été évalué à 70 jours bio, 50 jours tech et 160 jours pour 2 étudiants. Possibilité d'offrir un contrat à AL?</t>
  </si>
  <si>
    <t>Cette activité comprend la gestion des terrains de piégeage, des camps de piégeage et du commerce des fourrures, ainsi que le suivi des animaux à fourrure. 2 alexane tranf conn</t>
  </si>
  <si>
    <t>Suivi annuel de 3 routes d'écoute, l'une à Mont-Brun, et l'autre à Laverlochère, dans le but de détecter des changements dans l'abondance des 7 espèces de chiroptères de la région.</t>
  </si>
  <si>
    <t>JSN retiré</t>
  </si>
  <si>
    <r>
      <t xml:space="preserve">FA-2022-26 - </t>
    </r>
    <r>
      <rPr>
        <b/>
        <sz val="11"/>
        <color rgb="FFFF0000"/>
        <rFont val="Calibri"/>
        <family val="2"/>
        <scheme val="minor"/>
      </rPr>
      <t>Annulé en 2021-2022. Reporté en 2022-2023?</t>
    </r>
  </si>
  <si>
    <t>Bardeaux - Vérifier pour repérer les bardeaux. Sinon supprimer l'activité…</t>
  </si>
  <si>
    <t>jph</t>
  </si>
  <si>
    <t>FA-2022-26 - Saisie et analyse des données</t>
  </si>
  <si>
    <t>Nadia</t>
  </si>
  <si>
    <t>Shany</t>
  </si>
  <si>
    <t>Suivi de l'exploitation PADEs</t>
  </si>
  <si>
    <t>Mise à jour des portraits fauniques et PG des PADEs</t>
  </si>
  <si>
    <t>Projet d'aménagement frayère Winneway</t>
  </si>
  <si>
    <t>Collaboration au projet Wesdome</t>
  </si>
  <si>
    <r>
      <rPr>
        <b/>
        <sz val="11"/>
        <rFont val="Calibri"/>
        <family val="2"/>
        <scheme val="minor"/>
      </rPr>
      <t xml:space="preserve">FA-2022-06. </t>
    </r>
    <r>
      <rPr>
        <i/>
        <sz val="11"/>
        <rFont val="Calibri"/>
        <family val="2"/>
        <scheme val="minor"/>
      </rPr>
      <t>Aucun contrat pour Jocelyn cette année. L'ensemble des lectures seront réalisés à l'interne…</t>
    </r>
  </si>
  <si>
    <t>Suivi concernant la mise en place de la nouvelle méthode de gestion de l'eau au kipawa - Mise en place d'un projet de recherche. Engagement auprès de la MRC. Le chèque de la MRC a été déposé pour 2022…</t>
  </si>
  <si>
    <r>
      <t>8 lacs à échantillonner en région (</t>
    </r>
    <r>
      <rPr>
        <b/>
        <sz val="11"/>
        <rFont val="Calibri"/>
        <family val="2"/>
        <scheme val="minor"/>
      </rPr>
      <t>Filet et ADNe</t>
    </r>
    <r>
      <rPr>
        <sz val="11"/>
        <rFont val="Calibri"/>
        <family val="2"/>
        <scheme val="minor"/>
      </rPr>
      <t xml:space="preserve">) Analyses (Labo)  et rencontres du comité provincial (EAE)  Sensibilisation avec l'unité mobile  </t>
    </r>
    <r>
      <rPr>
        <sz val="11"/>
        <color rgb="FF0070C0"/>
        <rFont val="Calibri"/>
        <family val="2"/>
        <scheme val="minor"/>
      </rPr>
      <t xml:space="preserve">Reste seulement l'analyse des sédiments du Kipawa à réaliser </t>
    </r>
  </si>
  <si>
    <t xml:space="preserve">Protocole (2017-2022) est échu, un nouveau devrait être présenté aux zecs pour le 31 mars 2023 Modification de l'autorisation de commerce (Camping) en cours </t>
  </si>
  <si>
    <t>Rencontre avec FFQ concernant le mode de financement des projets fauniques pour lesquels, la DGFa-08 travaille en collaboration avec ses partenaires.</t>
  </si>
  <si>
    <t>Pêches expérimentales Safo  dans les TFS (zecs)  (Fripp, Madill,Wright)  et  (Pat, Eddy et Pinguet) Rédaction de rapport synthèse</t>
  </si>
  <si>
    <t xml:space="preserve">Fiches synthèse complétées  </t>
  </si>
  <si>
    <t xml:space="preserve">Pêche expérimentale SAFO,    Lacs  Wolf, du plateau, du bœuf et Pants (Fiches synthèse)  </t>
  </si>
  <si>
    <t>Reporté Certaines zecs le souhaitent, certaines zecs l'utilisent annuellement</t>
  </si>
  <si>
    <r>
      <t>D</t>
    </r>
    <r>
      <rPr>
        <sz val="11"/>
        <color rgb="FF0070C0"/>
        <rFont val="Calibri"/>
        <family val="2"/>
        <scheme val="minor"/>
      </rPr>
      <t>épliant et panneau à produire ...  Socle installé (2022) durant inventaire camping-zecs</t>
    </r>
  </si>
  <si>
    <t>Régularisation des campings (Art. 107) pour les six (6) zecs. Mise à jour des  dossiers, compilations des données, consultations, analyse, etc … (100 dossiers approx. )  Portrait de situation réel en cours de réalisation, lettres de rappel aux OGZ</t>
  </si>
  <si>
    <r>
      <t>Fiche Centre-région Gestion des ensemencements (</t>
    </r>
    <r>
      <rPr>
        <b/>
        <sz val="11"/>
        <rFont val="Calibri"/>
        <family val="2"/>
        <scheme val="minor"/>
      </rPr>
      <t>FA-2022-08</t>
    </r>
    <r>
      <rPr>
        <sz val="11"/>
        <rFont val="Calibri"/>
        <family val="2"/>
        <scheme val="minor"/>
      </rPr>
      <t xml:space="preserve">) Plan (Dumoine) en cours de réalisation </t>
    </r>
  </si>
  <si>
    <t>Projets financés par le Fonds-08 (Suivi projets West et Pinguet)</t>
  </si>
  <si>
    <t xml:space="preserve">Projets réalisés (West et Pinget)  </t>
  </si>
  <si>
    <t xml:space="preserve">Ruisseau Bélisle : Suivi efectué en 2022 </t>
  </si>
  <si>
    <r>
      <t xml:space="preserve">Participation aux différents comités provinciaux mis en place pour améliorer la situation de l'espèce                             1) Déterminantion des quotas (extracto)                2) Suivi standard de l'exploit. Faun. (zec) 3) Efficacité de l'hameçon circulaire  </t>
    </r>
    <r>
      <rPr>
        <sz val="11"/>
        <color rgb="FF0070C0"/>
        <rFont val="Calibri"/>
        <family val="2"/>
        <scheme val="minor"/>
      </rPr>
      <t>4) Nouveau système d'émission de permis d'ensemencement SAFO (Rés. de biodiversité Vs Zecs Vs MELCCFP)</t>
    </r>
  </si>
  <si>
    <r>
      <t xml:space="preserve">Lac Coffin pour validation SANA 2022                                 Lac (2) sans nom pour validation          </t>
    </r>
    <r>
      <rPr>
        <sz val="11"/>
        <color rgb="FF0070C0"/>
        <rFont val="Calibri"/>
        <family val="2"/>
        <scheme val="minor"/>
      </rPr>
      <t xml:space="preserve"> Lac Florentien validation touladi 2022       </t>
    </r>
    <r>
      <rPr>
        <sz val="11"/>
        <rFont val="Calibri"/>
        <family val="2"/>
        <scheme val="minor"/>
      </rPr>
      <t xml:space="preserve">                                                                                           </t>
    </r>
  </si>
  <si>
    <t xml:space="preserve">Rapport en cours de rédaction        Projet de MeV en cours de planification avec ACPVD (Collaboration de Dominique D.) </t>
  </si>
  <si>
    <t>Restauration de l'omble de fontaine au lac Florentien (Rapport - suivi de l'exploitation - projet de mise en valeur.</t>
  </si>
  <si>
    <t>Même projet que pour rapport</t>
  </si>
  <si>
    <t>Projet du CREAT - Fonds - 08</t>
  </si>
  <si>
    <r>
      <t xml:space="preserve">FA-2022-31                                       </t>
    </r>
    <r>
      <rPr>
        <sz val="11"/>
        <color rgb="FF0070C0"/>
        <rFont val="Calibri"/>
        <family val="2"/>
        <scheme val="minor"/>
      </rPr>
      <t>Corrections en cours de réalisation</t>
    </r>
  </si>
  <si>
    <t xml:space="preserve">Projet réalisé et factures acquittées </t>
  </si>
  <si>
    <t>Validation nid PYTB: 1J AB 1J CD</t>
  </si>
  <si>
    <t>Ajout site Fonderie Horne</t>
  </si>
  <si>
    <t>Révision de rapport (Gestion de la qualité)</t>
  </si>
  <si>
    <t xml:space="preserve">Rapport en cours de rédaction </t>
  </si>
  <si>
    <r>
      <t>L'activité consiste à faire le suivi  du hibou des marais en parcourant 8 routes d'observation réparties à travers l'Abitibi-Témiscamingue.</t>
    </r>
    <r>
      <rPr>
        <sz val="11"/>
        <color rgb="FFFF0000"/>
        <rFont val="Calibri"/>
        <family val="2"/>
        <scheme val="minor"/>
      </rPr>
      <t xml:space="preserve"> </t>
    </r>
    <r>
      <rPr>
        <sz val="11"/>
        <color rgb="FF00B050"/>
        <rFont val="Calibri"/>
        <family val="2"/>
        <scheme val="minor"/>
      </rPr>
      <t>Ajout: relocalisation de la route de NDDN pour 2023 à venir</t>
    </r>
  </si>
  <si>
    <r>
      <t xml:space="preserve">Matériel pêche = 10
Cahier terrain = 4
matériel échantillonnage = 10
IFA générale = 10
Transfert ADNE = 10
DVD lecture = 5 
Éthanol collection = 1     Inclus préparation et gestion du matériel                               </t>
    </r>
    <r>
      <rPr>
        <b/>
        <sz val="11"/>
        <rFont val="Calibri"/>
        <family val="2"/>
        <scheme val="minor"/>
      </rPr>
      <t>FA-2022-06                                                               Jours tech. estimés: 164                                  Jours prof. estimés: 11</t>
    </r>
  </si>
  <si>
    <t>Martin: 7 jr-p réalisé</t>
  </si>
  <si>
    <t>Martin: 25 jr-p réalisé (PENDJ et PENT)</t>
  </si>
  <si>
    <t>Martin: 1 jr-p réalisé</t>
  </si>
  <si>
    <t>Martin: 25 jr-p réalisé</t>
  </si>
  <si>
    <t>Projet avec la DCOM                                       Martin: 2jr-p réalisé</t>
  </si>
  <si>
    <r>
      <t xml:space="preserve">FA-2022-07                                                          </t>
    </r>
    <r>
      <rPr>
        <sz val="11"/>
        <rFont val="Calibri"/>
        <family val="2"/>
        <scheme val="minor"/>
      </rPr>
      <t>Martin: 6 jr-p réalisé</t>
    </r>
  </si>
  <si>
    <r>
      <t xml:space="preserve">FA-2022-01                                                          </t>
    </r>
    <r>
      <rPr>
        <sz val="11"/>
        <rFont val="Calibri"/>
        <family val="2"/>
        <scheme val="minor"/>
      </rPr>
      <t>Martin: 15 jr-p réalisé</t>
    </r>
  </si>
  <si>
    <t>Finalisation des contours ACCV Lac Évain et transfert vers Qc (COMPLÉTÉ). Date de reprise du processus de MAJ réglementation inconnue (Caro (2) et Andréane (1)-réalisé)</t>
  </si>
  <si>
    <t>Martin: 25 jr-p réalisé, Caro: 2 jrs réalisé</t>
  </si>
  <si>
    <t>Frais d'essence. Oursons à relâcher en juillet. Caro 1 jr réalisé.</t>
  </si>
  <si>
    <t>Nouvelle approche 2022: formation des zecs pour l'échantillonnage autonome. Collaboration Caroline et Jean-Pierre. (Aussi TS payé). FT-2022-27 (ANNULÉ). Échantillonnage en boucherie réalisé par techniciens.</t>
  </si>
  <si>
    <t>Caro: 0 jr-p réalisé</t>
  </si>
  <si>
    <t>Martin: 4 jr-p réalisé; Caro: 0 jr-p réalisé</t>
  </si>
  <si>
    <t>Comité cohabitation FT-2022-01. Support géomatique pour analyse donnes signalements d'ours importuns (REPORTÉ 2023-24)</t>
  </si>
  <si>
    <t>Si nouveaux cas. CB-2022-22. (Aussi TS payé). AUCUN CAS AU 19 JANV.2023</t>
  </si>
  <si>
    <t>Élaboration PGOR + consultation. Préoccupations algonquines et négociation RFLV.  FT-2022-14 (Aussi TS payé). REPORTÉ 2023-24.</t>
  </si>
  <si>
    <t>Modèle builder orignal - en attente d'un responsable géomatique (REPORTÉ 2023-24).</t>
  </si>
  <si>
    <t>FT-2022-07. Rencontre physique prévue (Aussi TS payé) DÉPLACEMENT QC ANNULÉ.</t>
  </si>
  <si>
    <t>Centre-régions initié par DEFTHA. Rien n'a été fait en 2022-2023 en date du 23 janvier 2023</t>
  </si>
  <si>
    <t>CD: SFI+PYTB (5 j.); NB : SFI (estimé 15 j.; mis dans GEOM), SOS-POP HIRI (2 j.; mis dans HIRI); SH: SOS-POP, PYTB, FAPE (10 J.)</t>
  </si>
  <si>
    <t>Nouvelle planif</t>
  </si>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</sst>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 #,##0.00_)\ &quot;$&quot;_ ;_ * \(#,##0.00\)\ &quot;$&quot;_ ;_ * &quot;-&quot;??_)\ &quot;$&quot;_ ;_ @_ "/>
  </numFmts>
  <fonts count="23" x14ac:knownFonts="1">
    <font>
      <sz val="11"/>
      <color theme="1"/>
      <name val="Calibri"/>
      <family val="2"/>
      <scheme val="minor"/>
    </font>
    <font>
      <b/>
      <sz val="11"/>
      <color theme="1"/>
      <name val="Calibri"/>
      <family val="2"/>
      <scheme val="minor"/>
    </font>
    <font>
      <b/>
      <sz val="11"/>
      <color rgb="FFC00000"/>
      <name val="Calibri"/>
      <family val="2"/>
      <scheme val="minor"/>
    </font>
    <font>
      <b/>
      <sz val="11"/>
      <name val="Calibri"/>
      <family val="2"/>
      <scheme val="minor"/>
    </font>
    <font>
      <b/>
      <sz val="14"/>
      <color theme="1"/>
      <name val="Calibri"/>
      <family val="2"/>
      <scheme val="minor"/>
    </font>
    <font>
      <sz val="11"/>
      <color rgb="FFFF0000"/>
      <name val="Calibri"/>
      <family val="2"/>
      <scheme val="minor"/>
    </font>
    <font>
      <b/>
      <sz val="16"/>
      <color theme="1"/>
      <name val="Calibri"/>
      <family val="2"/>
      <scheme val="minor"/>
    </font>
    <font>
      <sz val="11"/>
      <name val="Calibri"/>
      <family val="2"/>
      <scheme val="minor"/>
    </font>
    <font>
      <sz val="11"/>
      <color theme="1"/>
      <name val="Calibri"/>
      <family val="2"/>
      <scheme val="minor"/>
    </font>
    <font>
      <sz val="10"/>
      <name val="Arial"/>
      <family val="2"/>
    </font>
    <font>
      <sz val="11"/>
      <color theme="0"/>
      <name val="Calibri"/>
      <family val="2"/>
      <scheme val="minor"/>
    </font>
    <font>
      <sz val="9"/>
      <color indexed="81"/>
      <name val="Tahoma"/>
      <family val="2"/>
    </font>
    <font>
      <b/>
      <sz val="9"/>
      <color indexed="81"/>
      <name val="Tahoma"/>
      <family val="2"/>
    </font>
    <font>
      <sz val="11"/>
      <color rgb="FF00B0F0"/>
      <name val="Calibri"/>
      <family val="2"/>
      <scheme val="minor"/>
    </font>
    <font>
      <b/>
      <sz val="11"/>
      <color theme="1"/>
      <name val="Arial"/>
      <family val="2"/>
    </font>
    <font>
      <sz val="11"/>
      <color theme="1"/>
      <name val="Arial"/>
      <family val="2"/>
    </font>
    <font>
      <sz val="7"/>
      <color theme="1"/>
      <name val="Times New Roman"/>
      <family val="1"/>
    </font>
    <font>
      <b/>
      <sz val="13"/>
      <color theme="1"/>
      <name val="Calibri"/>
      <family val="2"/>
      <scheme val="minor"/>
    </font>
    <font>
      <i/>
      <sz val="11"/>
      <name val="Calibri"/>
      <family val="2"/>
      <scheme val="minor"/>
    </font>
    <font>
      <b/>
      <sz val="11"/>
      <color rgb="FFFF0000"/>
      <name val="Calibri"/>
      <family val="2"/>
      <scheme val="minor"/>
    </font>
    <font>
      <sz val="11"/>
      <color rgb="FF0070C0"/>
      <name val="Calibri"/>
      <family val="2"/>
      <scheme val="minor"/>
    </font>
    <font>
      <sz val="11"/>
      <color rgb="FF00B050"/>
      <name val="Calibri"/>
      <family val="2"/>
      <scheme val="minor"/>
    </font>
    <font>
      <sz val="11"/>
      <color theme="9"/>
      <name val="Calibri"/>
      <family val="2"/>
      <scheme val="minor"/>
    </font>
  </fonts>
  <fills count="20">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theme="8" tint="0.59999389629810485"/>
        <bgColor indexed="65"/>
      </patternFill>
    </fill>
    <fill>
      <patternFill patternType="solid">
        <fgColor theme="9" tint="0.59999389629810485"/>
        <bgColor indexed="65"/>
      </patternFill>
    </fill>
    <fill>
      <patternFill patternType="solid">
        <fgColor theme="1"/>
        <bgColor indexed="64"/>
      </patternFill>
    </fill>
    <fill>
      <patternFill patternType="solid">
        <fgColor rgb="FFE6B8B7"/>
        <bgColor indexed="64"/>
      </patternFill>
    </fill>
    <fill>
      <patternFill patternType="solid">
        <fgColor rgb="FF963634"/>
        <bgColor indexed="64"/>
      </patternFill>
    </fill>
    <fill>
      <patternFill patternType="solid">
        <fgColor rgb="FF92CDDC"/>
        <bgColor indexed="64"/>
      </patternFill>
    </fill>
    <fill>
      <patternFill patternType="solid">
        <fgColor rgb="FF215967"/>
        <bgColor indexed="64"/>
      </patternFill>
    </fill>
    <fill>
      <patternFill patternType="solid">
        <fgColor rgb="FFFABF8F"/>
        <bgColor indexed="64"/>
      </patternFill>
    </fill>
    <fill>
      <patternFill patternType="solid">
        <fgColor rgb="FFE26B0A"/>
        <bgColor indexed="64"/>
      </patternFill>
    </fill>
    <fill>
      <patternFill patternType="solid">
        <fgColor rgb="FF76933C"/>
        <bgColor indexed="64"/>
      </patternFill>
    </fill>
    <fill>
      <patternFill patternType="solid">
        <fgColor rgb="FFFFC000"/>
        <bgColor indexed="64"/>
      </patternFill>
    </fill>
    <fill>
      <patternFill patternType="solid">
        <fgColor rgb="FFBFBFBF"/>
        <bgColor indexed="64"/>
      </patternFill>
    </fill>
    <fill>
      <patternFill patternType="solid">
        <fgColor rgb="FF92D050"/>
        <bgColor indexed="64"/>
      </patternFill>
    </fill>
    <fill>
      <patternFill patternType="solid">
        <fgColor theme="0" tint="-0.249977111117893"/>
        <bgColor indexed="64"/>
      </patternFill>
    </fill>
    <fill>
      <patternFill patternType="solid">
        <fgColor theme="7"/>
        <bgColor indexed="64"/>
      </patternFill>
    </fill>
  </fills>
  <borders count="21">
    <border>
      <left/>
      <right/>
      <top/>
      <bottom/>
      <diagonal/>
    </border>
    <border>
      <left style="thin">
        <color auto="1"/>
      </left>
      <right style="thin">
        <color auto="1"/>
      </right>
      <top style="thin">
        <color theme="0" tint="-0.34998626667073579"/>
      </top>
      <bottom style="thin">
        <color auto="1"/>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ck">
        <color auto="1"/>
      </bottom>
      <diagonal/>
    </border>
    <border>
      <left style="thin">
        <color auto="1"/>
      </left>
      <right style="thin">
        <color auto="1"/>
      </right>
      <top/>
      <bottom style="thin">
        <color auto="1"/>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bottom style="thick">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ck">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auto="1"/>
      </left>
      <right style="thin">
        <color auto="1"/>
      </right>
      <top/>
      <bottom/>
      <diagonal/>
    </border>
  </borders>
  <cellStyleXfs count="5">
    <xf numFmtId="0" fontId="0" fillId="0" borderId="0"/>
    <xf numFmtId="0" fontId="9" fillId="0" borderId="0"/>
    <xf numFmtId="0" fontId="8" fillId="5" borderId="0" applyNumberFormat="0" applyBorder="0" applyAlignment="0" applyProtection="0"/>
    <xf numFmtId="0" fontId="8" fillId="6" borderId="0" applyNumberFormat="0" applyBorder="0" applyAlignment="0" applyProtection="0"/>
    <xf numFmtId="44" fontId="8" fillId="0" borderId="0" applyFont="0" applyFill="0" applyBorder="0" applyAlignment="0" applyProtection="0"/>
  </cellStyleXfs>
  <cellXfs count="202">
    <xf numFmtId="0" fontId="0" fillId="0" borderId="0" xfId="0"/>
    <xf numFmtId="0" fontId="0" fillId="0" borderId="0" xfId="0" applyAlignment="1">
      <alignment wrapText="1"/>
    </xf>
    <xf numFmtId="0" fontId="0" fillId="0" borderId="1" xfId="0" applyBorder="1"/>
    <xf numFmtId="0" fontId="0" fillId="0" borderId="2" xfId="0" applyBorder="1"/>
    <xf numFmtId="0" fontId="0" fillId="0" borderId="2" xfId="0" applyBorder="1" applyAlignment="1">
      <alignment wrapText="1"/>
    </xf>
    <xf numFmtId="0" fontId="0" fillId="2" borderId="2" xfId="0" applyFill="1" applyBorder="1"/>
    <xf numFmtId="0" fontId="1" fillId="2" borderId="2" xfId="0" applyFont="1" applyFill="1" applyBorder="1"/>
    <xf numFmtId="0" fontId="1" fillId="3" borderId="0" xfId="0" applyFont="1" applyFill="1" applyAlignment="1">
      <alignment wrapText="1"/>
    </xf>
    <xf numFmtId="0" fontId="0" fillId="3" borderId="0" xfId="0" applyFill="1"/>
    <xf numFmtId="0" fontId="0" fillId="3" borderId="2" xfId="0" applyFill="1" applyBorder="1"/>
    <xf numFmtId="0" fontId="1" fillId="3" borderId="2" xfId="0" applyFont="1" applyFill="1" applyBorder="1"/>
    <xf numFmtId="0" fontId="0" fillId="3" borderId="5" xfId="0" applyFill="1" applyBorder="1"/>
    <xf numFmtId="0" fontId="0" fillId="3" borderId="3" xfId="0" applyFill="1" applyBorder="1"/>
    <xf numFmtId="0" fontId="4" fillId="3" borderId="0" xfId="0" applyFont="1" applyFill="1"/>
    <xf numFmtId="0" fontId="4" fillId="3" borderId="0" xfId="0" applyFont="1" applyFill="1" applyAlignment="1">
      <alignment wrapText="1"/>
    </xf>
    <xf numFmtId="0" fontId="0" fillId="0" borderId="7" xfId="0" applyBorder="1"/>
    <xf numFmtId="0" fontId="0" fillId="0" borderId="7" xfId="0" applyBorder="1" applyAlignment="1">
      <alignment wrapText="1"/>
    </xf>
    <xf numFmtId="0" fontId="1" fillId="0" borderId="6" xfId="0" applyFont="1" applyBorder="1" applyAlignment="1">
      <alignment horizontal="center" vertical="center" wrapText="1"/>
    </xf>
    <xf numFmtId="0" fontId="1" fillId="0" borderId="6" xfId="0" applyFont="1" applyBorder="1" applyAlignment="1">
      <alignment horizontal="center" vertical="center" textRotation="90"/>
    </xf>
    <xf numFmtId="0" fontId="6" fillId="0" borderId="6" xfId="0" applyFont="1" applyBorder="1" applyAlignment="1">
      <alignment horizontal="center" vertical="center" textRotation="90"/>
    </xf>
    <xf numFmtId="0" fontId="5" fillId="0" borderId="2" xfId="0" applyFont="1" applyBorder="1" applyAlignment="1">
      <alignment wrapText="1"/>
    </xf>
    <xf numFmtId="0" fontId="5" fillId="0" borderId="7" xfId="0" applyFont="1" applyBorder="1" applyAlignment="1">
      <alignment wrapText="1"/>
    </xf>
    <xf numFmtId="0" fontId="7" fillId="0" borderId="2" xfId="0" applyFont="1" applyBorder="1"/>
    <xf numFmtId="0" fontId="5" fillId="0" borderId="2" xfId="0" applyFont="1" applyFill="1" applyBorder="1" applyAlignment="1">
      <alignment wrapText="1"/>
    </xf>
    <xf numFmtId="0" fontId="0" fillId="0" borderId="2" xfId="0" applyFill="1" applyBorder="1" applyAlignment="1">
      <alignment wrapText="1"/>
    </xf>
    <xf numFmtId="0" fontId="0" fillId="0" borderId="2" xfId="0" applyFill="1" applyBorder="1"/>
    <xf numFmtId="0" fontId="7" fillId="0" borderId="2" xfId="0" applyFont="1" applyBorder="1" applyAlignment="1">
      <alignment wrapText="1"/>
    </xf>
    <xf numFmtId="0" fontId="1" fillId="0" borderId="6" xfId="0" applyFont="1" applyFill="1" applyBorder="1" applyAlignment="1">
      <alignment horizontal="center" vertical="center" textRotation="90"/>
    </xf>
    <xf numFmtId="0" fontId="7" fillId="0" borderId="2" xfId="0" applyFont="1" applyFill="1" applyBorder="1"/>
    <xf numFmtId="0" fontId="0" fillId="0" borderId="0" xfId="0" applyFill="1"/>
    <xf numFmtId="0" fontId="0" fillId="0" borderId="2" xfId="0" applyFont="1" applyBorder="1" applyAlignment="1">
      <alignment wrapText="1"/>
    </xf>
    <xf numFmtId="0" fontId="5" fillId="0" borderId="7" xfId="0" applyFont="1" applyBorder="1"/>
    <xf numFmtId="0" fontId="5" fillId="0" borderId="2" xfId="0" applyFont="1" applyBorder="1"/>
    <xf numFmtId="0" fontId="5" fillId="0" borderId="2" xfId="0" applyFont="1" applyFill="1" applyBorder="1"/>
    <xf numFmtId="0" fontId="7" fillId="0" borderId="2" xfId="0" applyFont="1" applyFill="1" applyBorder="1" applyAlignment="1">
      <alignment wrapText="1"/>
    </xf>
    <xf numFmtId="0" fontId="0" fillId="0" borderId="2" xfId="0" applyFont="1" applyFill="1" applyBorder="1" applyAlignment="1">
      <alignment wrapText="1"/>
    </xf>
    <xf numFmtId="0" fontId="0" fillId="0" borderId="2" xfId="0" applyFont="1" applyFill="1" applyBorder="1"/>
    <xf numFmtId="0" fontId="3" fillId="2" borderId="2" xfId="0" applyFont="1" applyFill="1" applyBorder="1"/>
    <xf numFmtId="0" fontId="3" fillId="0" borderId="6" xfId="0" applyFont="1" applyBorder="1" applyAlignment="1">
      <alignment horizontal="center" vertical="center" textRotation="90"/>
    </xf>
    <xf numFmtId="0" fontId="7" fillId="2" borderId="2" xfId="0" applyFont="1" applyFill="1" applyBorder="1"/>
    <xf numFmtId="0" fontId="7" fillId="0" borderId="0" xfId="0" applyFont="1"/>
    <xf numFmtId="0" fontId="7" fillId="3" borderId="0" xfId="0" applyFont="1" applyFill="1"/>
    <xf numFmtId="0" fontId="7" fillId="3" borderId="2" xfId="0" applyFont="1" applyFill="1" applyBorder="1"/>
    <xf numFmtId="0" fontId="3" fillId="3" borderId="2" xfId="0" applyFont="1" applyFill="1" applyBorder="1"/>
    <xf numFmtId="0" fontId="7" fillId="3" borderId="5" xfId="0" applyFont="1" applyFill="1" applyBorder="1"/>
    <xf numFmtId="0" fontId="0" fillId="0" borderId="2" xfId="0" applyFont="1" applyBorder="1"/>
    <xf numFmtId="0" fontId="0" fillId="0" borderId="0" xfId="0" applyFont="1"/>
    <xf numFmtId="0" fontId="5" fillId="0" borderId="0" xfId="0" applyFont="1"/>
    <xf numFmtId="0" fontId="0" fillId="0" borderId="0" xfId="0" applyFont="1" applyFill="1"/>
    <xf numFmtId="0" fontId="5" fillId="4" borderId="7" xfId="0" applyFont="1" applyFill="1" applyBorder="1"/>
    <xf numFmtId="0" fontId="5" fillId="4" borderId="2" xfId="0" applyFont="1" applyFill="1" applyBorder="1"/>
    <xf numFmtId="0" fontId="3" fillId="4" borderId="6" xfId="0" applyFont="1" applyFill="1" applyBorder="1" applyAlignment="1">
      <alignment horizontal="center" vertical="center" textRotation="90"/>
    </xf>
    <xf numFmtId="0" fontId="0" fillId="3" borderId="2" xfId="0" applyFill="1" applyBorder="1"/>
    <xf numFmtId="0" fontId="0" fillId="3" borderId="5" xfId="0" applyFill="1" applyBorder="1"/>
    <xf numFmtId="0" fontId="5" fillId="0" borderId="7" xfId="0" applyFont="1" applyFill="1" applyBorder="1"/>
    <xf numFmtId="0" fontId="3" fillId="0" borderId="6" xfId="0" applyFont="1" applyFill="1" applyBorder="1" applyAlignment="1">
      <alignment horizontal="center" vertical="center" textRotation="90"/>
    </xf>
    <xf numFmtId="0" fontId="10" fillId="0" borderId="7" xfId="0" applyFont="1" applyBorder="1"/>
    <xf numFmtId="0" fontId="10" fillId="14" borderId="0" xfId="0" applyFont="1" applyFill="1"/>
    <xf numFmtId="0" fontId="10" fillId="12" borderId="0" xfId="0" applyFont="1" applyFill="1"/>
    <xf numFmtId="0" fontId="10" fillId="13" borderId="0" xfId="0" applyFont="1" applyFill="1"/>
    <xf numFmtId="0" fontId="10" fillId="10" borderId="0" xfId="0" applyFont="1" applyFill="1"/>
    <xf numFmtId="0" fontId="10" fillId="9" borderId="0" xfId="0" applyFont="1" applyFill="1"/>
    <xf numFmtId="0" fontId="10" fillId="8" borderId="0" xfId="0" applyFont="1" applyFill="1"/>
    <xf numFmtId="0" fontId="10" fillId="7" borderId="0" xfId="0" applyFont="1" applyFill="1"/>
    <xf numFmtId="0" fontId="10" fillId="11" borderId="0" xfId="0" applyFont="1" applyFill="1"/>
    <xf numFmtId="0" fontId="10" fillId="0" borderId="2" xfId="0" applyFont="1" applyFill="1" applyBorder="1"/>
    <xf numFmtId="0" fontId="10" fillId="0" borderId="2" xfId="0" applyFont="1" applyFill="1" applyBorder="1" applyAlignment="1">
      <alignment wrapText="1"/>
    </xf>
    <xf numFmtId="0" fontId="3" fillId="0" borderId="7" xfId="0" applyFont="1" applyBorder="1" applyAlignment="1">
      <alignment wrapText="1"/>
    </xf>
    <xf numFmtId="0" fontId="3" fillId="0" borderId="7" xfId="0" applyFont="1" applyFill="1" applyBorder="1" applyAlignment="1">
      <alignment wrapText="1"/>
    </xf>
    <xf numFmtId="0" fontId="3" fillId="0" borderId="2" xfId="0" applyFont="1" applyFill="1" applyBorder="1" applyAlignment="1">
      <alignment wrapText="1"/>
    </xf>
    <xf numFmtId="0" fontId="3" fillId="0" borderId="0" xfId="0" applyFont="1"/>
    <xf numFmtId="0" fontId="8" fillId="6" borderId="0" xfId="3"/>
    <xf numFmtId="0" fontId="8" fillId="5" borderId="0" xfId="2"/>
    <xf numFmtId="2" fontId="3" fillId="5" borderId="0" xfId="2" applyNumberFormat="1" applyFont="1"/>
    <xf numFmtId="0" fontId="1" fillId="0" borderId="0" xfId="0" applyFont="1"/>
    <xf numFmtId="0" fontId="3" fillId="0" borderId="6" xfId="0" applyFont="1" applyBorder="1" applyAlignment="1">
      <alignment horizontal="center" vertical="center" wrapText="1"/>
    </xf>
    <xf numFmtId="0" fontId="7" fillId="4" borderId="2" xfId="0" applyFont="1" applyFill="1" applyBorder="1"/>
    <xf numFmtId="0" fontId="7" fillId="0" borderId="7" xfId="0" applyFont="1" applyBorder="1"/>
    <xf numFmtId="0" fontId="7" fillId="0" borderId="1" xfId="0" applyFont="1" applyBorder="1"/>
    <xf numFmtId="0" fontId="3" fillId="0" borderId="2" xfId="0" applyFont="1" applyBorder="1" applyAlignment="1">
      <alignment wrapText="1"/>
    </xf>
    <xf numFmtId="0" fontId="7" fillId="0" borderId="1" xfId="0" applyFont="1" applyFill="1" applyBorder="1"/>
    <xf numFmtId="0" fontId="7" fillId="0" borderId="2" xfId="0" applyFont="1" applyFill="1" applyBorder="1" applyAlignment="1">
      <alignment horizontal="right"/>
    </xf>
    <xf numFmtId="0" fontId="7" fillId="0" borderId="7" xfId="0" applyFont="1" applyBorder="1" applyAlignment="1">
      <alignment wrapText="1"/>
    </xf>
    <xf numFmtId="0" fontId="0" fillId="3" borderId="2" xfId="0" applyFill="1" applyBorder="1"/>
    <xf numFmtId="0" fontId="0" fillId="3" borderId="5" xfId="0" applyFill="1" applyBorder="1"/>
    <xf numFmtId="0" fontId="0" fillId="3" borderId="2" xfId="0" applyFill="1" applyBorder="1" applyAlignment="1">
      <alignment wrapText="1"/>
    </xf>
    <xf numFmtId="0" fontId="0" fillId="3" borderId="5" xfId="0" applyFill="1" applyBorder="1" applyAlignment="1">
      <alignment wrapText="1"/>
    </xf>
    <xf numFmtId="0" fontId="0" fillId="2" borderId="2" xfId="0" applyFill="1" applyBorder="1" applyAlignment="1">
      <alignment horizontal="center"/>
    </xf>
    <xf numFmtId="0" fontId="3" fillId="2" borderId="2" xfId="0" applyFont="1" applyFill="1" applyBorder="1" applyAlignment="1">
      <alignment horizontal="center"/>
    </xf>
    <xf numFmtId="0" fontId="13" fillId="0" borderId="2" xfId="0" applyFont="1" applyFill="1" applyBorder="1"/>
    <xf numFmtId="0" fontId="7" fillId="0" borderId="7" xfId="0" applyFont="1" applyFill="1" applyBorder="1"/>
    <xf numFmtId="0" fontId="14" fillId="16" borderId="8" xfId="0" applyFont="1" applyFill="1" applyBorder="1" applyAlignment="1">
      <alignment horizontal="center" vertical="center" wrapText="1"/>
    </xf>
    <xf numFmtId="0" fontId="15" fillId="0" borderId="13" xfId="0" applyFont="1" applyBorder="1" applyAlignment="1">
      <alignment vertical="center" wrapText="1"/>
    </xf>
    <xf numFmtId="0" fontId="15" fillId="0" borderId="13" xfId="0" applyFont="1" applyBorder="1" applyAlignment="1">
      <alignment horizontal="left" vertical="center" wrapText="1" indent="5"/>
    </xf>
    <xf numFmtId="0" fontId="15" fillId="0" borderId="12" xfId="0" applyFont="1" applyBorder="1" applyAlignment="1">
      <alignment horizontal="center" vertical="center" wrapText="1"/>
    </xf>
    <xf numFmtId="0" fontId="15" fillId="0" borderId="12" xfId="0" applyFont="1" applyBorder="1" applyAlignment="1">
      <alignment horizontal="left" vertical="center" wrapText="1" indent="5"/>
    </xf>
    <xf numFmtId="0" fontId="15" fillId="0" borderId="12" xfId="0" applyFont="1" applyBorder="1" applyAlignment="1">
      <alignment vertical="center" wrapText="1"/>
    </xf>
    <xf numFmtId="0" fontId="15" fillId="0" borderId="14" xfId="0" applyFont="1" applyBorder="1" applyAlignment="1">
      <alignment vertical="center" wrapText="1"/>
    </xf>
    <xf numFmtId="0" fontId="15" fillId="0" borderId="14" xfId="0" applyFont="1" applyBorder="1" applyAlignment="1">
      <alignment horizontal="center" vertical="center" wrapText="1"/>
    </xf>
    <xf numFmtId="0" fontId="0" fillId="0" borderId="0" xfId="0" applyAlignment="1">
      <alignment vertical="center"/>
    </xf>
    <xf numFmtId="0" fontId="15" fillId="0" borderId="9" xfId="0" applyFont="1" applyBorder="1" applyAlignment="1">
      <alignment vertical="center" wrapText="1"/>
    </xf>
    <xf numFmtId="0" fontId="0" fillId="18" borderId="17" xfId="0" applyFill="1" applyBorder="1"/>
    <xf numFmtId="0" fontId="0" fillId="18" borderId="19" xfId="0" applyFill="1" applyBorder="1"/>
    <xf numFmtId="0" fontId="17" fillId="18" borderId="18" xfId="0" applyFont="1" applyFill="1" applyBorder="1" applyAlignment="1">
      <alignment horizontal="left" vertical="center"/>
    </xf>
    <xf numFmtId="0" fontId="0" fillId="0" borderId="0" xfId="0"/>
    <xf numFmtId="0" fontId="0" fillId="0" borderId="1" xfId="0" applyBorder="1"/>
    <xf numFmtId="0" fontId="0" fillId="0" borderId="2" xfId="0" applyBorder="1"/>
    <xf numFmtId="0" fontId="0" fillId="0" borderId="2" xfId="0" applyBorder="1" applyAlignment="1">
      <alignment wrapText="1"/>
    </xf>
    <xf numFmtId="0" fontId="0" fillId="0" borderId="7" xfId="0" applyBorder="1"/>
    <xf numFmtId="0" fontId="5" fillId="0" borderId="2" xfId="0" applyFont="1" applyBorder="1" applyAlignment="1">
      <alignment wrapText="1"/>
    </xf>
    <xf numFmtId="0" fontId="7" fillId="0" borderId="2" xfId="0" applyFont="1" applyBorder="1"/>
    <xf numFmtId="0" fontId="5" fillId="0" borderId="2" xfId="0" applyFont="1" applyFill="1" applyBorder="1" applyAlignment="1">
      <alignment wrapText="1"/>
    </xf>
    <xf numFmtId="0" fontId="0" fillId="0" borderId="2" xfId="0" applyFill="1" applyBorder="1" applyAlignment="1">
      <alignment wrapText="1"/>
    </xf>
    <xf numFmtId="0" fontId="7" fillId="0" borderId="2" xfId="0" applyFont="1" applyBorder="1" applyAlignment="1">
      <alignment wrapText="1"/>
    </xf>
    <xf numFmtId="0" fontId="7" fillId="0" borderId="2" xfId="0" applyFont="1" applyFill="1" applyBorder="1"/>
    <xf numFmtId="0" fontId="5" fillId="0" borderId="2" xfId="0" applyFont="1" applyBorder="1"/>
    <xf numFmtId="0" fontId="7" fillId="0" borderId="2" xfId="0" applyFont="1" applyFill="1" applyBorder="1" applyAlignment="1">
      <alignment wrapText="1"/>
    </xf>
    <xf numFmtId="0" fontId="10" fillId="0" borderId="7" xfId="0" applyFont="1" applyBorder="1"/>
    <xf numFmtId="0" fontId="3" fillId="0" borderId="7" xfId="0" applyFont="1" applyBorder="1" applyAlignment="1">
      <alignment wrapText="1"/>
    </xf>
    <xf numFmtId="0" fontId="3" fillId="0" borderId="7" xfId="0" applyFont="1" applyFill="1" applyBorder="1" applyAlignment="1">
      <alignment wrapText="1"/>
    </xf>
    <xf numFmtId="0" fontId="7" fillId="4" borderId="2" xfId="0" applyFont="1" applyFill="1" applyBorder="1"/>
    <xf numFmtId="0" fontId="7" fillId="0" borderId="7" xfId="0" applyFont="1" applyBorder="1"/>
    <xf numFmtId="0" fontId="7" fillId="0" borderId="1" xfId="0" applyFont="1" applyBorder="1"/>
    <xf numFmtId="0" fontId="7" fillId="0" borderId="1" xfId="0" applyFont="1" applyFill="1" applyBorder="1"/>
    <xf numFmtId="0" fontId="0" fillId="0" borderId="0" xfId="0"/>
    <xf numFmtId="0" fontId="0" fillId="0" borderId="1" xfId="0" applyBorder="1"/>
    <xf numFmtId="0" fontId="0" fillId="0" borderId="2" xfId="0" applyBorder="1"/>
    <xf numFmtId="0" fontId="0" fillId="0" borderId="7" xfId="0" applyBorder="1"/>
    <xf numFmtId="0" fontId="5" fillId="0" borderId="2" xfId="0" applyFont="1" applyBorder="1" applyAlignment="1">
      <alignment wrapText="1"/>
    </xf>
    <xf numFmtId="0" fontId="7" fillId="0" borderId="2" xfId="0" applyFont="1" applyBorder="1"/>
    <xf numFmtId="0" fontId="5" fillId="0" borderId="2" xfId="0" applyFont="1" applyFill="1" applyBorder="1" applyAlignment="1">
      <alignment wrapText="1"/>
    </xf>
    <xf numFmtId="0" fontId="0" fillId="0" borderId="2" xfId="0" applyFill="1" applyBorder="1" applyAlignment="1">
      <alignment wrapText="1"/>
    </xf>
    <xf numFmtId="0" fontId="0" fillId="0" borderId="2" xfId="0" applyFill="1" applyBorder="1"/>
    <xf numFmtId="0" fontId="7" fillId="0" borderId="2" xfId="0" applyFont="1" applyBorder="1" applyAlignment="1">
      <alignment wrapText="1"/>
    </xf>
    <xf numFmtId="0" fontId="7" fillId="0" borderId="2" xfId="0" applyFont="1" applyFill="1" applyBorder="1"/>
    <xf numFmtId="0" fontId="5" fillId="0" borderId="2" xfId="0" applyFont="1" applyBorder="1"/>
    <xf numFmtId="0" fontId="5" fillId="0" borderId="2" xfId="0" applyFont="1" applyFill="1" applyBorder="1"/>
    <xf numFmtId="0" fontId="7" fillId="0" borderId="2" xfId="0" applyFont="1" applyFill="1" applyBorder="1" applyAlignment="1">
      <alignment wrapText="1"/>
    </xf>
    <xf numFmtId="0" fontId="5" fillId="4" borderId="2" xfId="0" applyFont="1" applyFill="1" applyBorder="1"/>
    <xf numFmtId="0" fontId="10" fillId="0" borderId="7" xfId="0" applyFont="1" applyBorder="1"/>
    <xf numFmtId="0" fontId="10" fillId="0" borderId="2" xfId="0" applyFont="1" applyFill="1" applyBorder="1"/>
    <xf numFmtId="0" fontId="3" fillId="0" borderId="7" xfId="0" applyFont="1" applyBorder="1" applyAlignment="1">
      <alignment wrapText="1"/>
    </xf>
    <xf numFmtId="0" fontId="3" fillId="0" borderId="7" xfId="0" applyFont="1" applyFill="1" applyBorder="1" applyAlignment="1">
      <alignment wrapText="1"/>
    </xf>
    <xf numFmtId="0" fontId="3" fillId="0" borderId="2" xfId="0" applyFont="1" applyFill="1" applyBorder="1" applyAlignment="1">
      <alignment wrapText="1"/>
    </xf>
    <xf numFmtId="0" fontId="7" fillId="4" borderId="2" xfId="0" applyFont="1" applyFill="1" applyBorder="1"/>
    <xf numFmtId="0" fontId="7" fillId="0" borderId="7" xfId="0" applyFont="1" applyBorder="1"/>
    <xf numFmtId="0" fontId="7" fillId="0" borderId="1" xfId="0" applyFont="1" applyBorder="1"/>
    <xf numFmtId="0" fontId="7" fillId="17" borderId="2" xfId="0" applyFont="1" applyFill="1" applyBorder="1" applyAlignment="1">
      <alignment wrapText="1"/>
    </xf>
    <xf numFmtId="0" fontId="0" fillId="0" borderId="20" xfId="0" applyFill="1" applyBorder="1"/>
    <xf numFmtId="0" fontId="7" fillId="0" borderId="20" xfId="0" applyFont="1" applyFill="1" applyBorder="1"/>
    <xf numFmtId="0" fontId="10" fillId="0" borderId="7" xfId="0" applyFont="1" applyFill="1" applyBorder="1"/>
    <xf numFmtId="0" fontId="0" fillId="0" borderId="1" xfId="0" applyFill="1" applyBorder="1"/>
    <xf numFmtId="0" fontId="2" fillId="0" borderId="6" xfId="0" applyFont="1" applyFill="1" applyBorder="1" applyAlignment="1">
      <alignment horizontal="center" vertical="center" textRotation="90"/>
    </xf>
    <xf numFmtId="0" fontId="8" fillId="0" borderId="0" xfId="3" applyFill="1"/>
    <xf numFmtId="0" fontId="8" fillId="0" borderId="0" xfId="2" applyFill="1"/>
    <xf numFmtId="0" fontId="1" fillId="0" borderId="2" xfId="0" applyFont="1" applyFill="1" applyBorder="1"/>
    <xf numFmtId="0" fontId="0" fillId="0" borderId="5" xfId="0" applyFill="1" applyBorder="1"/>
    <xf numFmtId="0" fontId="3" fillId="6" borderId="0" xfId="3" applyFont="1"/>
    <xf numFmtId="0" fontId="3" fillId="5" borderId="0" xfId="2" applyFont="1"/>
    <xf numFmtId="0" fontId="1" fillId="6" borderId="0" xfId="3" applyFont="1"/>
    <xf numFmtId="0" fontId="5" fillId="2" borderId="2" xfId="0" applyFont="1" applyFill="1" applyBorder="1"/>
    <xf numFmtId="0" fontId="20" fillId="0" borderId="2" xfId="0" applyFont="1" applyBorder="1" applyAlignment="1">
      <alignment wrapText="1"/>
    </xf>
    <xf numFmtId="0" fontId="20" fillId="0" borderId="2" xfId="0" applyFont="1" applyFill="1" applyBorder="1" applyAlignment="1">
      <alignment wrapText="1"/>
    </xf>
    <xf numFmtId="0" fontId="21" fillId="0" borderId="2" xfId="0" applyFont="1" applyBorder="1"/>
    <xf numFmtId="0" fontId="21" fillId="0" borderId="2" xfId="0" applyFont="1" applyBorder="1" applyAlignment="1">
      <alignment wrapText="1"/>
    </xf>
    <xf numFmtId="0" fontId="21" fillId="0" borderId="2" xfId="0" applyFont="1" applyFill="1" applyBorder="1"/>
    <xf numFmtId="0" fontId="21" fillId="0" borderId="2" xfId="0" quotePrefix="1" applyFont="1" applyBorder="1" applyAlignment="1">
      <alignment horizontal="left" vertical="top" wrapText="1"/>
    </xf>
    <xf numFmtId="0" fontId="21" fillId="4" borderId="2" xfId="0" applyFont="1" applyFill="1" applyBorder="1"/>
    <xf numFmtId="0" fontId="22" fillId="0" borderId="2" xfId="0" applyFont="1" applyFill="1" applyBorder="1"/>
    <xf numFmtId="0" fontId="3" fillId="0" borderId="2" xfId="0" applyFont="1" applyFill="1" applyBorder="1"/>
    <xf numFmtId="0" fontId="22" fillId="0" borderId="2" xfId="0" applyFont="1" applyBorder="1"/>
    <xf numFmtId="0" fontId="7" fillId="0" borderId="0" xfId="0" applyFont="1" applyFill="1"/>
    <xf numFmtId="0" fontId="7" fillId="0" borderId="0" xfId="3" applyFont="1" applyFill="1"/>
    <xf numFmtId="0" fontId="7" fillId="0" borderId="0" xfId="2" applyFont="1" applyFill="1"/>
    <xf numFmtId="0" fontId="7" fillId="0" borderId="5" xfId="0" applyFont="1" applyFill="1" applyBorder="1"/>
    <xf numFmtId="0" fontId="0" fillId="0" borderId="7" xfId="0" applyFill="1" applyBorder="1"/>
    <xf numFmtId="0" fontId="7" fillId="19" borderId="2" xfId="0" applyFont="1" applyFill="1" applyBorder="1" applyAlignment="1">
      <alignment wrapText="1"/>
    </xf>
    <xf numFmtId="0" fontId="21" fillId="0" borderId="7" xfId="0" applyFont="1" applyBorder="1"/>
    <xf numFmtId="0" fontId="1" fillId="0" borderId="20" xfId="0" applyFont="1" applyFill="1" applyBorder="1" applyAlignment="1">
      <alignment horizontal="center" vertical="center" textRotation="90"/>
    </xf>
    <xf numFmtId="0" fontId="15" fillId="0" borderId="9" xfId="0" applyFont="1" applyBorder="1" applyAlignment="1">
      <alignment horizontal="center" vertical="center" wrapText="1"/>
    </xf>
    <xf numFmtId="0" fontId="15" fillId="0" borderId="15" xfId="0" applyFont="1" applyBorder="1" applyAlignment="1">
      <alignment horizontal="center" vertical="center" wrapText="1"/>
    </xf>
    <xf numFmtId="0" fontId="15" fillId="0" borderId="9" xfId="0" applyFont="1" applyBorder="1" applyAlignment="1">
      <alignment vertical="center" wrapText="1"/>
    </xf>
    <xf numFmtId="0" fontId="15" fillId="0" borderId="10" xfId="0" applyFont="1" applyBorder="1" applyAlignment="1">
      <alignment vertical="center" wrapText="1"/>
    </xf>
    <xf numFmtId="0" fontId="15" fillId="0" borderId="15" xfId="0" applyFont="1" applyBorder="1" applyAlignment="1">
      <alignment vertical="center" wrapText="1"/>
    </xf>
    <xf numFmtId="0" fontId="15" fillId="0" borderId="10" xfId="0" applyFont="1" applyBorder="1" applyAlignment="1">
      <alignment horizontal="center" vertical="center" wrapText="1"/>
    </xf>
    <xf numFmtId="0" fontId="14" fillId="17" borderId="16" xfId="0" applyFont="1" applyFill="1" applyBorder="1" applyAlignment="1">
      <alignment vertical="center" textRotation="90" wrapText="1"/>
    </xf>
    <xf numFmtId="0" fontId="14" fillId="17" borderId="10" xfId="0" applyFont="1" applyFill="1" applyBorder="1" applyAlignment="1">
      <alignment vertical="center" textRotation="90" wrapText="1"/>
    </xf>
    <xf numFmtId="0" fontId="14" fillId="17" borderId="15" xfId="0" applyFont="1" applyFill="1" applyBorder="1" applyAlignment="1">
      <alignment vertical="center" textRotation="90" wrapText="1"/>
    </xf>
    <xf numFmtId="0" fontId="15" fillId="0" borderId="16" xfId="0" applyFont="1" applyBorder="1" applyAlignment="1">
      <alignment vertical="center" wrapText="1"/>
    </xf>
    <xf numFmtId="0" fontId="15" fillId="0" borderId="16" xfId="0" applyFont="1" applyBorder="1" applyAlignment="1">
      <alignment horizontal="center" vertical="center" wrapText="1"/>
    </xf>
    <xf numFmtId="0" fontId="14" fillId="15" borderId="9" xfId="0" applyFont="1" applyFill="1" applyBorder="1" applyAlignment="1">
      <alignment horizontal="center" vertical="center" textRotation="90" wrapText="1"/>
    </xf>
    <xf numFmtId="0" fontId="14" fillId="15" borderId="10" xfId="0" applyFont="1" applyFill="1" applyBorder="1" applyAlignment="1">
      <alignment horizontal="center" vertical="center" textRotation="90" wrapText="1"/>
    </xf>
    <xf numFmtId="0" fontId="14" fillId="15" borderId="11" xfId="0" applyFont="1" applyFill="1" applyBorder="1" applyAlignment="1">
      <alignment horizontal="center" vertical="center" textRotation="90" wrapText="1"/>
    </xf>
    <xf numFmtId="0" fontId="0" fillId="3" borderId="2" xfId="0" applyFill="1" applyBorder="1"/>
    <xf numFmtId="0" fontId="0" fillId="3" borderId="4" xfId="0" applyFill="1" applyBorder="1"/>
    <xf numFmtId="0" fontId="0" fillId="3" borderId="5" xfId="0" applyFill="1" applyBorder="1"/>
    <xf numFmtId="0" fontId="0" fillId="3" borderId="2"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1" fillId="2" borderId="2" xfId="0" applyFont="1" applyFill="1" applyBorder="1" applyAlignment="1">
      <alignment horizontal="center"/>
    </xf>
    <xf numFmtId="0" fontId="0" fillId="2" borderId="2" xfId="0" applyFill="1" applyBorder="1" applyAlignment="1">
      <alignment horizontal="center"/>
    </xf>
    <xf numFmtId="0" fontId="3" fillId="2" borderId="2" xfId="0" applyFont="1" applyFill="1" applyBorder="1" applyAlignment="1">
      <alignment horizontal="center"/>
    </xf>
  </cellXfs>
  <cellStyles count="5">
    <cellStyle name="40 % - Accent5" xfId="2" builtinId="47"/>
    <cellStyle name="40 % - Accent6" xfId="3" builtinId="51"/>
    <cellStyle name="Monétaire 2" xfId="4" xr:uid="{00000000-0005-0000-0000-000002000000}"/>
    <cellStyle name="Normal" xfId="0" builtinId="0"/>
    <cellStyle name="Normal 2" xfId="1" xr:uid="{00000000-0005-0000-0000-000004000000}"/>
  </cellStyles>
  <dxfs count="24">
    <dxf>
      <font>
        <color theme="0"/>
      </font>
      <fill>
        <patternFill>
          <bgColor rgb="FF92CDDC"/>
        </patternFill>
      </fill>
    </dxf>
    <dxf>
      <font>
        <color theme="0"/>
      </font>
      <fill>
        <patternFill>
          <bgColor rgb="FFE6B8B7"/>
        </patternFill>
      </fill>
    </dxf>
    <dxf>
      <font>
        <color theme="0"/>
      </font>
      <fill>
        <patternFill>
          <bgColor rgb="FF963634"/>
        </patternFill>
      </fill>
    </dxf>
    <dxf>
      <font>
        <color theme="0"/>
      </font>
      <fill>
        <patternFill>
          <bgColor rgb="FFE26B0A"/>
        </patternFill>
      </fill>
    </dxf>
    <dxf>
      <font>
        <color theme="0"/>
      </font>
      <fill>
        <patternFill>
          <bgColor rgb="FF76933C"/>
        </patternFill>
      </fill>
    </dxf>
    <dxf>
      <font>
        <color theme="0"/>
      </font>
      <fill>
        <patternFill>
          <bgColor theme="1"/>
        </patternFill>
      </fill>
    </dxf>
    <dxf>
      <font>
        <color theme="0"/>
      </font>
      <fill>
        <patternFill>
          <bgColor rgb="FF215967"/>
        </patternFill>
      </fill>
    </dxf>
    <dxf>
      <font>
        <color theme="0"/>
      </font>
      <fill>
        <patternFill>
          <bgColor rgb="FF92CDDC"/>
        </patternFill>
      </fill>
    </dxf>
    <dxf>
      <font>
        <color theme="0"/>
      </font>
      <fill>
        <patternFill>
          <bgColor rgb="FFE6B8B7"/>
        </patternFill>
      </fill>
    </dxf>
    <dxf>
      <font>
        <color theme="0"/>
      </font>
      <fill>
        <patternFill>
          <bgColor rgb="FF963634"/>
        </patternFill>
      </fill>
    </dxf>
    <dxf>
      <font>
        <color theme="0"/>
      </font>
      <fill>
        <patternFill>
          <bgColor rgb="FFE26B0A"/>
        </patternFill>
      </fill>
    </dxf>
    <dxf>
      <font>
        <color theme="0"/>
      </font>
      <fill>
        <patternFill>
          <bgColor rgb="FF76933C"/>
        </patternFill>
      </fill>
    </dxf>
    <dxf>
      <font>
        <color theme="0"/>
      </font>
      <fill>
        <patternFill>
          <bgColor theme="1"/>
        </patternFill>
      </fill>
    </dxf>
    <dxf>
      <font>
        <color theme="0"/>
      </font>
      <fill>
        <patternFill>
          <bgColor rgb="FF215967"/>
        </patternFill>
      </fill>
    </dxf>
    <dxf>
      <font>
        <color theme="0"/>
      </font>
      <fill>
        <patternFill>
          <bgColor rgb="FF92CDDC"/>
        </patternFill>
      </fill>
    </dxf>
    <dxf>
      <font>
        <color theme="0"/>
      </font>
      <fill>
        <patternFill>
          <bgColor rgb="FFE6B8B7"/>
        </patternFill>
      </fill>
    </dxf>
    <dxf>
      <font>
        <color theme="0"/>
      </font>
      <fill>
        <patternFill>
          <bgColor rgb="FF963634"/>
        </patternFill>
      </fill>
    </dxf>
    <dxf>
      <font>
        <color theme="0"/>
      </font>
      <fill>
        <patternFill>
          <bgColor rgb="FFE26B0A"/>
        </patternFill>
      </fill>
    </dxf>
    <dxf>
      <font>
        <color theme="0"/>
      </font>
      <fill>
        <patternFill>
          <bgColor rgb="FF76933C"/>
        </patternFill>
      </fill>
    </dxf>
    <dxf>
      <font>
        <color theme="0"/>
      </font>
      <fill>
        <patternFill>
          <bgColor theme="1"/>
        </patternFill>
      </fill>
    </dxf>
    <dxf>
      <font>
        <color theme="0"/>
      </font>
      <fill>
        <patternFill>
          <bgColor rgb="FF215967"/>
        </patternFill>
      </fill>
    </dxf>
    <dxf>
      <font>
        <color theme="0"/>
      </font>
      <fill>
        <patternFill>
          <bgColor rgb="FF215967"/>
        </patternFill>
      </fill>
    </dxf>
    <dxf>
      <font>
        <color theme="0"/>
      </font>
      <fill>
        <patternFill>
          <bgColor theme="1"/>
        </patternFill>
      </fill>
    </dxf>
    <dxf>
      <font>
        <color theme="0"/>
      </font>
      <fill>
        <patternFill>
          <bgColor rgb="FFFABF8F"/>
        </patternFill>
      </fill>
    </dxf>
  </dxfs>
  <tableStyles count="0" defaultTableStyle="TableStyleMedium2" defaultPivotStyle="PivotStyleLight16"/>
  <colors>
    <mruColors>
      <color rgb="FF215967"/>
      <color rgb="FF76933C"/>
      <color rgb="FFE26B0A"/>
      <color rgb="FF92CDDC"/>
      <color rgb="FFE6B8B7"/>
      <color rgb="FF963634"/>
      <color rgb="FFFABF8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7.bin"/><Relationship Id="rId13" Type="http://schemas.openxmlformats.org/officeDocument/2006/relationships/vmlDrawing" Target="../drawings/vmlDrawing1.vml"/><Relationship Id="rId3" Type="http://schemas.openxmlformats.org/officeDocument/2006/relationships/printerSettings" Target="../printerSettings/printerSettings12.bin"/><Relationship Id="rId7" Type="http://schemas.openxmlformats.org/officeDocument/2006/relationships/printerSettings" Target="../printerSettings/printerSettings16.bin"/><Relationship Id="rId12" Type="http://schemas.openxmlformats.org/officeDocument/2006/relationships/printerSettings" Target="../printerSettings/printerSettings21.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6" Type="http://schemas.openxmlformats.org/officeDocument/2006/relationships/printerSettings" Target="../printerSettings/printerSettings15.bin"/><Relationship Id="rId11" Type="http://schemas.openxmlformats.org/officeDocument/2006/relationships/printerSettings" Target="../printerSettings/printerSettings20.bin"/><Relationship Id="rId5" Type="http://schemas.openxmlformats.org/officeDocument/2006/relationships/printerSettings" Target="../printerSettings/printerSettings14.bin"/><Relationship Id="rId10" Type="http://schemas.openxmlformats.org/officeDocument/2006/relationships/printerSettings" Target="../printerSettings/printerSettings19.bin"/><Relationship Id="rId4" Type="http://schemas.openxmlformats.org/officeDocument/2006/relationships/printerSettings" Target="../printerSettings/printerSettings13.bin"/><Relationship Id="rId9" Type="http://schemas.openxmlformats.org/officeDocument/2006/relationships/printerSettings" Target="../printerSettings/printerSettings18.bin"/><Relationship Id="rId1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H55"/>
  <sheetViews>
    <sheetView workbookViewId="0">
      <selection activeCell="J9" sqref="J9"/>
    </sheetView>
  </sheetViews>
  <sheetFormatPr baseColWidth="10" defaultRowHeight="14.4" x14ac:dyDescent="0.3"/>
  <cols>
    <col min="1" max="1" width="5.5546875" customWidth="1"/>
    <col min="2" max="2" width="5" customWidth="1"/>
    <col min="4" max="4" width="30.33203125" customWidth="1"/>
    <col min="5" max="5" width="7.33203125" customWidth="1"/>
    <col min="6" max="6" width="7.6640625" customWidth="1"/>
    <col min="7" max="7" width="6.6640625" customWidth="1"/>
  </cols>
  <sheetData>
    <row r="2" spans="2:8" x14ac:dyDescent="0.3">
      <c r="B2" s="74" t="s">
        <v>283</v>
      </c>
    </row>
    <row r="3" spans="2:8" x14ac:dyDescent="0.3">
      <c r="B3" s="74" t="s">
        <v>280</v>
      </c>
    </row>
    <row r="4" spans="2:8" x14ac:dyDescent="0.3">
      <c r="B4" s="74" t="s">
        <v>265</v>
      </c>
    </row>
    <row r="5" spans="2:8" x14ac:dyDescent="0.3">
      <c r="B5" s="74" t="s">
        <v>281</v>
      </c>
    </row>
    <row r="6" spans="2:8" x14ac:dyDescent="0.3">
      <c r="B6" s="74" t="s">
        <v>358</v>
      </c>
    </row>
    <row r="7" spans="2:8" x14ac:dyDescent="0.3">
      <c r="B7" s="70" t="s">
        <v>359</v>
      </c>
    </row>
    <row r="8" spans="2:8" ht="15" thickBot="1" x14ac:dyDescent="0.35"/>
    <row r="9" spans="2:8" ht="18" thickBot="1" x14ac:dyDescent="0.35">
      <c r="B9" s="103" t="s">
        <v>360</v>
      </c>
      <c r="C9" s="101"/>
      <c r="D9" s="101"/>
      <c r="E9" s="101"/>
      <c r="F9" s="101"/>
      <c r="G9" s="101"/>
      <c r="H9" s="102"/>
    </row>
    <row r="10" spans="2:8" ht="28.2" thickBot="1" x14ac:dyDescent="0.35">
      <c r="B10" s="190" t="s">
        <v>288</v>
      </c>
      <c r="C10" s="91" t="s">
        <v>289</v>
      </c>
      <c r="D10" s="91" t="s">
        <v>290</v>
      </c>
      <c r="E10" s="91" t="s">
        <v>291</v>
      </c>
      <c r="F10" s="91" t="s">
        <v>292</v>
      </c>
      <c r="G10" s="91" t="s">
        <v>293</v>
      </c>
      <c r="H10" s="91" t="s">
        <v>294</v>
      </c>
    </row>
    <row r="11" spans="2:8" x14ac:dyDescent="0.3">
      <c r="B11" s="191"/>
      <c r="C11" s="181" t="s">
        <v>295</v>
      </c>
      <c r="D11" s="92" t="s">
        <v>296</v>
      </c>
      <c r="E11" s="179" t="s">
        <v>301</v>
      </c>
      <c r="F11" s="179"/>
      <c r="G11" s="179"/>
      <c r="H11" s="179"/>
    </row>
    <row r="12" spans="2:8" ht="27.6" x14ac:dyDescent="0.3">
      <c r="B12" s="191"/>
      <c r="C12" s="182"/>
      <c r="D12" s="93" t="s">
        <v>297</v>
      </c>
      <c r="E12" s="184"/>
      <c r="F12" s="184"/>
      <c r="G12" s="184"/>
      <c r="H12" s="184"/>
    </row>
    <row r="13" spans="2:8" ht="27.6" x14ac:dyDescent="0.3">
      <c r="B13" s="191"/>
      <c r="C13" s="182"/>
      <c r="D13" s="93" t="s">
        <v>298</v>
      </c>
      <c r="E13" s="184"/>
      <c r="F13" s="184"/>
      <c r="G13" s="184"/>
      <c r="H13" s="184"/>
    </row>
    <row r="14" spans="2:8" x14ac:dyDescent="0.3">
      <c r="B14" s="191"/>
      <c r="C14" s="182"/>
      <c r="D14" s="92" t="s">
        <v>299</v>
      </c>
      <c r="E14" s="184"/>
      <c r="F14" s="184"/>
      <c r="G14" s="184"/>
      <c r="H14" s="184"/>
    </row>
    <row r="15" spans="2:8" ht="55.8" thickBot="1" x14ac:dyDescent="0.35">
      <c r="B15" s="191"/>
      <c r="C15" s="182"/>
      <c r="D15" s="93" t="s">
        <v>300</v>
      </c>
      <c r="E15" s="184"/>
      <c r="F15" s="184"/>
      <c r="G15" s="184"/>
      <c r="H15" s="184"/>
    </row>
    <row r="16" spans="2:8" x14ac:dyDescent="0.3">
      <c r="B16" s="191"/>
      <c r="C16" s="181" t="s">
        <v>302</v>
      </c>
      <c r="D16" s="100" t="s">
        <v>296</v>
      </c>
      <c r="E16" s="179" t="s">
        <v>301</v>
      </c>
      <c r="F16" s="179"/>
      <c r="G16" s="179"/>
      <c r="H16" s="179"/>
    </row>
    <row r="17" spans="2:8" ht="55.8" thickBot="1" x14ac:dyDescent="0.35">
      <c r="B17" s="191"/>
      <c r="C17" s="183"/>
      <c r="D17" s="93" t="s">
        <v>303</v>
      </c>
      <c r="E17" s="180"/>
      <c r="F17" s="180"/>
      <c r="G17" s="180"/>
      <c r="H17" s="180"/>
    </row>
    <row r="18" spans="2:8" ht="27.6" x14ac:dyDescent="0.3">
      <c r="B18" s="191"/>
      <c r="C18" s="181" t="s">
        <v>302</v>
      </c>
      <c r="D18" s="100" t="s">
        <v>304</v>
      </c>
      <c r="E18" s="179" t="s">
        <v>301</v>
      </c>
      <c r="F18" s="179" t="s">
        <v>301</v>
      </c>
      <c r="G18" s="179"/>
      <c r="H18" s="179" t="s">
        <v>301</v>
      </c>
    </row>
    <row r="19" spans="2:8" ht="41.4" x14ac:dyDescent="0.3">
      <c r="B19" s="191"/>
      <c r="C19" s="182"/>
      <c r="D19" s="93" t="s">
        <v>305</v>
      </c>
      <c r="E19" s="184"/>
      <c r="F19" s="184"/>
      <c r="G19" s="184"/>
      <c r="H19" s="184"/>
    </row>
    <row r="20" spans="2:8" ht="28.2" thickBot="1" x14ac:dyDescent="0.35">
      <c r="B20" s="191"/>
      <c r="C20" s="183"/>
      <c r="D20" s="95" t="s">
        <v>306</v>
      </c>
      <c r="E20" s="180"/>
      <c r="F20" s="180"/>
      <c r="G20" s="180"/>
      <c r="H20" s="180"/>
    </row>
    <row r="21" spans="2:8" ht="27.6" x14ac:dyDescent="0.3">
      <c r="B21" s="191"/>
      <c r="C21" s="181" t="s">
        <v>307</v>
      </c>
      <c r="D21" s="92" t="s">
        <v>308</v>
      </c>
      <c r="E21" s="179" t="s">
        <v>301</v>
      </c>
      <c r="F21" s="179" t="s">
        <v>301</v>
      </c>
      <c r="G21" s="179"/>
      <c r="H21" s="179"/>
    </row>
    <row r="22" spans="2:8" ht="97.2" thickBot="1" x14ac:dyDescent="0.35">
      <c r="B22" s="191"/>
      <c r="C22" s="183"/>
      <c r="D22" s="95" t="s">
        <v>309</v>
      </c>
      <c r="E22" s="180"/>
      <c r="F22" s="180"/>
      <c r="G22" s="180"/>
      <c r="H22" s="180"/>
    </row>
    <row r="23" spans="2:8" x14ac:dyDescent="0.3">
      <c r="B23" s="191"/>
      <c r="C23" s="181" t="s">
        <v>307</v>
      </c>
      <c r="D23" s="92" t="s">
        <v>310</v>
      </c>
      <c r="E23" s="179"/>
      <c r="F23" s="179" t="s">
        <v>301</v>
      </c>
      <c r="G23" s="179"/>
      <c r="H23" s="179"/>
    </row>
    <row r="24" spans="2:8" ht="27.6" x14ac:dyDescent="0.3">
      <c r="B24" s="191"/>
      <c r="C24" s="182"/>
      <c r="D24" s="93" t="s">
        <v>311</v>
      </c>
      <c r="E24" s="184"/>
      <c r="F24" s="184"/>
      <c r="G24" s="184"/>
      <c r="H24" s="184"/>
    </row>
    <row r="25" spans="2:8" ht="28.2" thickBot="1" x14ac:dyDescent="0.35">
      <c r="B25" s="191"/>
      <c r="C25" s="183"/>
      <c r="D25" s="95" t="s">
        <v>312</v>
      </c>
      <c r="E25" s="180"/>
      <c r="F25" s="180"/>
      <c r="G25" s="180"/>
      <c r="H25" s="180"/>
    </row>
    <row r="26" spans="2:8" ht="42" thickBot="1" x14ac:dyDescent="0.35">
      <c r="B26" s="191"/>
      <c r="C26" s="96" t="s">
        <v>313</v>
      </c>
      <c r="D26" s="96" t="s">
        <v>314</v>
      </c>
      <c r="E26" s="94"/>
      <c r="F26" s="94" t="s">
        <v>301</v>
      </c>
      <c r="G26" s="94" t="s">
        <v>301</v>
      </c>
      <c r="H26" s="94"/>
    </row>
    <row r="27" spans="2:8" x14ac:dyDescent="0.3">
      <c r="B27" s="191"/>
      <c r="C27" s="181" t="s">
        <v>313</v>
      </c>
      <c r="D27" s="92" t="s">
        <v>296</v>
      </c>
      <c r="E27" s="179" t="s">
        <v>301</v>
      </c>
      <c r="F27" s="179"/>
      <c r="G27" s="179"/>
      <c r="H27" s="179" t="s">
        <v>301</v>
      </c>
    </row>
    <row r="28" spans="2:8" ht="55.8" thickBot="1" x14ac:dyDescent="0.35">
      <c r="B28" s="191"/>
      <c r="C28" s="183"/>
      <c r="D28" s="95" t="s">
        <v>315</v>
      </c>
      <c r="E28" s="180"/>
      <c r="F28" s="180"/>
      <c r="G28" s="180"/>
      <c r="H28" s="180"/>
    </row>
    <row r="29" spans="2:8" ht="27.6" x14ac:dyDescent="0.3">
      <c r="B29" s="191"/>
      <c r="C29" s="181" t="s">
        <v>316</v>
      </c>
      <c r="D29" s="92" t="s">
        <v>317</v>
      </c>
      <c r="E29" s="179" t="s">
        <v>301</v>
      </c>
      <c r="F29" s="179" t="s">
        <v>301</v>
      </c>
      <c r="G29" s="179"/>
      <c r="H29" s="179" t="s">
        <v>301</v>
      </c>
    </row>
    <row r="30" spans="2:8" ht="55.2" x14ac:dyDescent="0.3">
      <c r="B30" s="191"/>
      <c r="C30" s="182"/>
      <c r="D30" s="93" t="s">
        <v>318</v>
      </c>
      <c r="E30" s="184"/>
      <c r="F30" s="184"/>
      <c r="G30" s="184"/>
      <c r="H30" s="184"/>
    </row>
    <row r="31" spans="2:8" ht="42" thickBot="1" x14ac:dyDescent="0.35">
      <c r="B31" s="191"/>
      <c r="C31" s="183"/>
      <c r="D31" s="95" t="s">
        <v>319</v>
      </c>
      <c r="E31" s="180"/>
      <c r="F31" s="180"/>
      <c r="G31" s="180"/>
      <c r="H31" s="180"/>
    </row>
    <row r="32" spans="2:8" ht="55.8" thickBot="1" x14ac:dyDescent="0.35">
      <c r="B32" s="191"/>
      <c r="C32" s="96" t="s">
        <v>316</v>
      </c>
      <c r="D32" s="96" t="s">
        <v>320</v>
      </c>
      <c r="E32" s="94" t="s">
        <v>301</v>
      </c>
      <c r="F32" s="94" t="s">
        <v>301</v>
      </c>
      <c r="G32" s="94"/>
      <c r="H32" s="94" t="s">
        <v>301</v>
      </c>
    </row>
    <row r="33" spans="2:8" ht="28.2" thickBot="1" x14ac:dyDescent="0.35">
      <c r="B33" s="191"/>
      <c r="C33" s="96" t="s">
        <v>316</v>
      </c>
      <c r="D33" s="96" t="s">
        <v>321</v>
      </c>
      <c r="E33" s="94"/>
      <c r="F33" s="94"/>
      <c r="G33" s="94"/>
      <c r="H33" s="94" t="s">
        <v>301</v>
      </c>
    </row>
    <row r="34" spans="2:8" ht="42" thickBot="1" x14ac:dyDescent="0.35">
      <c r="B34" s="192"/>
      <c r="C34" s="97" t="s">
        <v>322</v>
      </c>
      <c r="D34" s="97" t="s">
        <v>323</v>
      </c>
      <c r="E34" s="98" t="s">
        <v>301</v>
      </c>
      <c r="F34" s="98" t="s">
        <v>301</v>
      </c>
      <c r="G34" s="98" t="s">
        <v>301</v>
      </c>
      <c r="H34" s="98" t="s">
        <v>301</v>
      </c>
    </row>
    <row r="35" spans="2:8" ht="28.2" thickTop="1" x14ac:dyDescent="0.3">
      <c r="B35" s="185" t="s">
        <v>324</v>
      </c>
      <c r="C35" s="188" t="s">
        <v>325</v>
      </c>
      <c r="D35" s="92" t="s">
        <v>326</v>
      </c>
      <c r="E35" s="189" t="s">
        <v>301</v>
      </c>
      <c r="F35" s="189" t="s">
        <v>301</v>
      </c>
      <c r="G35" s="189" t="s">
        <v>301</v>
      </c>
      <c r="H35" s="189"/>
    </row>
    <row r="36" spans="2:8" ht="27.6" x14ac:dyDescent="0.3">
      <c r="B36" s="186"/>
      <c r="C36" s="182"/>
      <c r="D36" s="93" t="s">
        <v>327</v>
      </c>
      <c r="E36" s="184"/>
      <c r="F36" s="184"/>
      <c r="G36" s="184"/>
      <c r="H36" s="184"/>
    </row>
    <row r="37" spans="2:8" x14ac:dyDescent="0.3">
      <c r="B37" s="186"/>
      <c r="C37" s="182"/>
      <c r="D37" s="93" t="s">
        <v>328</v>
      </c>
      <c r="E37" s="184"/>
      <c r="F37" s="184"/>
      <c r="G37" s="184"/>
      <c r="H37" s="184"/>
    </row>
    <row r="38" spans="2:8" x14ac:dyDescent="0.3">
      <c r="B38" s="186"/>
      <c r="C38" s="182"/>
      <c r="D38" s="93" t="s">
        <v>329</v>
      </c>
      <c r="E38" s="184"/>
      <c r="F38" s="184"/>
      <c r="G38" s="184"/>
      <c r="H38" s="184"/>
    </row>
    <row r="39" spans="2:8" ht="27.6" x14ac:dyDescent="0.3">
      <c r="B39" s="186"/>
      <c r="C39" s="182"/>
      <c r="D39" s="93" t="s">
        <v>330</v>
      </c>
      <c r="E39" s="184"/>
      <c r="F39" s="184"/>
      <c r="G39" s="184"/>
      <c r="H39" s="184"/>
    </row>
    <row r="40" spans="2:8" ht="28.2" thickBot="1" x14ac:dyDescent="0.35">
      <c r="B40" s="186"/>
      <c r="C40" s="183"/>
      <c r="D40" s="95" t="s">
        <v>331</v>
      </c>
      <c r="E40" s="180"/>
      <c r="F40" s="180"/>
      <c r="G40" s="180"/>
      <c r="H40" s="180"/>
    </row>
    <row r="41" spans="2:8" ht="15" thickBot="1" x14ac:dyDescent="0.35">
      <c r="B41" s="186"/>
      <c r="C41" s="96" t="s">
        <v>332</v>
      </c>
      <c r="D41" s="96" t="s">
        <v>333</v>
      </c>
      <c r="E41" s="94" t="s">
        <v>301</v>
      </c>
      <c r="F41" s="94" t="s">
        <v>301</v>
      </c>
      <c r="G41" s="94" t="s">
        <v>301</v>
      </c>
      <c r="H41" s="94"/>
    </row>
    <row r="42" spans="2:8" x14ac:dyDescent="0.3">
      <c r="B42" s="186"/>
      <c r="C42" s="181" t="s">
        <v>332</v>
      </c>
      <c r="D42" s="92" t="s">
        <v>334</v>
      </c>
      <c r="E42" s="179" t="s">
        <v>301</v>
      </c>
      <c r="F42" s="179" t="s">
        <v>301</v>
      </c>
      <c r="G42" s="179" t="s">
        <v>301</v>
      </c>
      <c r="H42" s="179"/>
    </row>
    <row r="43" spans="2:8" ht="27.6" x14ac:dyDescent="0.3">
      <c r="B43" s="186"/>
      <c r="C43" s="182"/>
      <c r="D43" s="93" t="s">
        <v>335</v>
      </c>
      <c r="E43" s="184"/>
      <c r="F43" s="184"/>
      <c r="G43" s="184"/>
      <c r="H43" s="184"/>
    </row>
    <row r="44" spans="2:8" ht="28.2" thickBot="1" x14ac:dyDescent="0.35">
      <c r="B44" s="186"/>
      <c r="C44" s="183"/>
      <c r="D44" s="95" t="s">
        <v>336</v>
      </c>
      <c r="E44" s="180"/>
      <c r="F44" s="180"/>
      <c r="G44" s="180"/>
      <c r="H44" s="180"/>
    </row>
    <row r="45" spans="2:8" ht="41.4" x14ac:dyDescent="0.3">
      <c r="B45" s="186"/>
      <c r="C45" s="181" t="s">
        <v>332</v>
      </c>
      <c r="D45" s="92" t="s">
        <v>337</v>
      </c>
      <c r="E45" s="179"/>
      <c r="F45" s="179"/>
      <c r="G45" s="179"/>
      <c r="H45" s="179" t="s">
        <v>301</v>
      </c>
    </row>
    <row r="46" spans="2:8" ht="69.599999999999994" thickBot="1" x14ac:dyDescent="0.35">
      <c r="B46" s="186"/>
      <c r="C46" s="183"/>
      <c r="D46" s="96" t="s">
        <v>338</v>
      </c>
      <c r="E46" s="180"/>
      <c r="F46" s="180"/>
      <c r="G46" s="180"/>
      <c r="H46" s="180"/>
    </row>
    <row r="47" spans="2:8" x14ac:dyDescent="0.3">
      <c r="B47" s="186"/>
      <c r="C47" s="92" t="s">
        <v>339</v>
      </c>
      <c r="D47" s="181" t="s">
        <v>341</v>
      </c>
      <c r="E47" s="179" t="s">
        <v>301</v>
      </c>
      <c r="F47" s="179" t="s">
        <v>301</v>
      </c>
      <c r="G47" s="179"/>
      <c r="H47" s="179" t="s">
        <v>342</v>
      </c>
    </row>
    <row r="48" spans="2:8" ht="28.2" thickBot="1" x14ac:dyDescent="0.35">
      <c r="B48" s="186"/>
      <c r="C48" s="96" t="s">
        <v>340</v>
      </c>
      <c r="D48" s="183"/>
      <c r="E48" s="180"/>
      <c r="F48" s="180"/>
      <c r="G48" s="180"/>
      <c r="H48" s="180"/>
    </row>
    <row r="49" spans="2:8" ht="15" thickBot="1" x14ac:dyDescent="0.35">
      <c r="B49" s="186"/>
      <c r="C49" s="96" t="s">
        <v>343</v>
      </c>
      <c r="D49" s="96" t="s">
        <v>344</v>
      </c>
      <c r="E49" s="94"/>
      <c r="F49" s="94" t="s">
        <v>301</v>
      </c>
      <c r="G49" s="94" t="s">
        <v>301</v>
      </c>
      <c r="H49" s="94"/>
    </row>
    <row r="50" spans="2:8" ht="28.2" thickBot="1" x14ac:dyDescent="0.35">
      <c r="B50" s="186"/>
      <c r="C50" s="96" t="s">
        <v>345</v>
      </c>
      <c r="D50" s="96" t="s">
        <v>346</v>
      </c>
      <c r="E50" s="94" t="s">
        <v>301</v>
      </c>
      <c r="F50" s="94" t="s">
        <v>342</v>
      </c>
      <c r="G50" s="94"/>
      <c r="H50" s="94" t="s">
        <v>342</v>
      </c>
    </row>
    <row r="51" spans="2:8" ht="28.2" thickBot="1" x14ac:dyDescent="0.35">
      <c r="B51" s="186"/>
      <c r="C51" s="96" t="s">
        <v>347</v>
      </c>
      <c r="D51" s="96" t="s">
        <v>348</v>
      </c>
      <c r="E51" s="94" t="s">
        <v>301</v>
      </c>
      <c r="F51" s="94" t="s">
        <v>301</v>
      </c>
      <c r="G51" s="94" t="s">
        <v>301</v>
      </c>
      <c r="H51" s="94"/>
    </row>
    <row r="52" spans="2:8" ht="27.6" x14ac:dyDescent="0.3">
      <c r="B52" s="186"/>
      <c r="C52" s="181" t="s">
        <v>349</v>
      </c>
      <c r="D52" s="92" t="s">
        <v>350</v>
      </c>
      <c r="E52" s="179" t="s">
        <v>301</v>
      </c>
      <c r="F52" s="179" t="s">
        <v>301</v>
      </c>
      <c r="G52" s="179" t="s">
        <v>301</v>
      </c>
      <c r="H52" s="179" t="s">
        <v>301</v>
      </c>
    </row>
    <row r="53" spans="2:8" ht="82.8" x14ac:dyDescent="0.3">
      <c r="B53" s="186"/>
      <c r="C53" s="182"/>
      <c r="D53" s="93" t="s">
        <v>351</v>
      </c>
      <c r="E53" s="184"/>
      <c r="F53" s="184"/>
      <c r="G53" s="184"/>
      <c r="H53" s="184"/>
    </row>
    <row r="54" spans="2:8" ht="69.599999999999994" thickBot="1" x14ac:dyDescent="0.35">
      <c r="B54" s="187"/>
      <c r="C54" s="183"/>
      <c r="D54" s="95" t="s">
        <v>352</v>
      </c>
      <c r="E54" s="180"/>
      <c r="F54" s="180"/>
      <c r="G54" s="180"/>
      <c r="H54" s="180"/>
    </row>
    <row r="55" spans="2:8" x14ac:dyDescent="0.3">
      <c r="B55" s="99"/>
    </row>
  </sheetData>
  <customSheetViews>
    <customSheetView guid="{A58C6F90-C422-4B0B-ACFF-C9D846F9D924}">
      <selection activeCell="B8" sqref="B8"/>
      <pageMargins left="0.7" right="0.7" top="0.75" bottom="0.75" header="0.3" footer="0.3"/>
      <pageSetup orientation="portrait" r:id="rId1"/>
    </customSheetView>
    <customSheetView guid="{C4A8855F-15C7-4E9A-8F0C-18EB7AB83F97}">
      <selection activeCell="I14" sqref="I14"/>
      <pageMargins left="0.7" right="0.7" top="0.75" bottom="0.75" header="0.3" footer="0.3"/>
      <pageSetup orientation="portrait" r:id="rId2"/>
    </customSheetView>
    <customSheetView guid="{EA5BC267-8E8A-4448-93CF-E9F1D9A89539}" topLeftCell="A27">
      <selection activeCell="A46" sqref="A46:XFD46"/>
      <pageMargins left="0.7" right="0.7" top="0.75" bottom="0.75" header="0.3" footer="0.3"/>
      <pageSetup orientation="portrait" r:id="rId3"/>
    </customSheetView>
    <customSheetView guid="{DB1C7375-7B7D-433E-AA12-B45B19093A07}">
      <selection activeCell="I14" sqref="I14"/>
      <pageMargins left="0.7" right="0.7" top="0.75" bottom="0.75" header="0.3" footer="0.3"/>
      <pageSetup orientation="portrait" r:id="rId4"/>
    </customSheetView>
    <customSheetView guid="{9DD0FC82-B28C-4793-9AE4-5270CB133B1E}">
      <selection activeCell="B8" sqref="B8"/>
      <pageMargins left="0.7" right="0.7" top="0.75" bottom="0.75" header="0.3" footer="0.3"/>
      <pageSetup orientation="portrait" r:id="rId5"/>
    </customSheetView>
    <customSheetView guid="{743A934E-89F7-46E8-BA73-C356391F1314}" topLeftCell="A15">
      <selection activeCell="A46" sqref="A46:XFD46"/>
      <pageMargins left="0.7" right="0.7" top="0.75" bottom="0.75" header="0.3" footer="0.3"/>
      <pageSetup orientation="portrait" r:id="rId6"/>
    </customSheetView>
    <customSheetView guid="{6670C018-FA0A-48A3-8ACA-EE2968A3A952}">
      <selection activeCell="B8" sqref="B8"/>
      <pageMargins left="0.7" right="0.7" top="0.75" bottom="0.75" header="0.3" footer="0.3"/>
      <pageSetup orientation="portrait" r:id="rId7"/>
    </customSheetView>
    <customSheetView guid="{AA642A7B-64AE-4C63-A8BF-6B1C27D4A390}">
      <selection activeCell="J9" sqref="J9"/>
      <pageMargins left="0.7" right="0.7" top="0.75" bottom="0.75" header="0.3" footer="0.3"/>
      <pageSetup orientation="portrait" r:id="rId8"/>
    </customSheetView>
  </customSheetViews>
  <mergeCells count="62">
    <mergeCell ref="H11:H15"/>
    <mergeCell ref="C16:C17"/>
    <mergeCell ref="E16:E17"/>
    <mergeCell ref="F16:F17"/>
    <mergeCell ref="G16:G17"/>
    <mergeCell ref="H16:H17"/>
    <mergeCell ref="B10:B34"/>
    <mergeCell ref="C11:C15"/>
    <mergeCell ref="E11:E15"/>
    <mergeCell ref="F11:F15"/>
    <mergeCell ref="G11:G15"/>
    <mergeCell ref="C18:C20"/>
    <mergeCell ref="E18:E20"/>
    <mergeCell ref="F18:F20"/>
    <mergeCell ref="G18:G20"/>
    <mergeCell ref="C29:C31"/>
    <mergeCell ref="E29:E31"/>
    <mergeCell ref="F29:F31"/>
    <mergeCell ref="G29:G31"/>
    <mergeCell ref="H18:H20"/>
    <mergeCell ref="C23:C25"/>
    <mergeCell ref="E23:E25"/>
    <mergeCell ref="F23:F25"/>
    <mergeCell ref="G23:G25"/>
    <mergeCell ref="H23:H25"/>
    <mergeCell ref="C21:C22"/>
    <mergeCell ref="E21:E22"/>
    <mergeCell ref="F21:F22"/>
    <mergeCell ref="G21:G22"/>
    <mergeCell ref="H21:H22"/>
    <mergeCell ref="H29:H31"/>
    <mergeCell ref="C27:C28"/>
    <mergeCell ref="E27:E28"/>
    <mergeCell ref="F27:F28"/>
    <mergeCell ref="G27:G28"/>
    <mergeCell ref="H27:H28"/>
    <mergeCell ref="H35:H40"/>
    <mergeCell ref="C42:C44"/>
    <mergeCell ref="E42:E44"/>
    <mergeCell ref="F42:F44"/>
    <mergeCell ref="G42:G44"/>
    <mergeCell ref="H42:H44"/>
    <mergeCell ref="B35:B54"/>
    <mergeCell ref="C35:C40"/>
    <mergeCell ref="E35:E40"/>
    <mergeCell ref="F35:F40"/>
    <mergeCell ref="G35:G40"/>
    <mergeCell ref="C45:C46"/>
    <mergeCell ref="E45:E46"/>
    <mergeCell ref="F45:F46"/>
    <mergeCell ref="G45:G46"/>
    <mergeCell ref="H45:H46"/>
    <mergeCell ref="C52:C54"/>
    <mergeCell ref="E52:E54"/>
    <mergeCell ref="F52:F54"/>
    <mergeCell ref="G52:G54"/>
    <mergeCell ref="H52:H54"/>
    <mergeCell ref="D47:D48"/>
    <mergeCell ref="E47:E48"/>
    <mergeCell ref="F47:F48"/>
    <mergeCell ref="G47:G48"/>
    <mergeCell ref="H47:H48"/>
  </mergeCells>
  <pageMargins left="0.7" right="0.7" top="0.75" bottom="0.75" header="0.3" footer="0.3"/>
  <pageSetup orientation="portrait" r:id="rId9"/>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194"/>
  <sheetViews>
    <sheetView tabSelected="1" topLeftCell="B1" zoomScale="80" zoomScaleNormal="80" workbookViewId="0">
      <pane xSplit="4" ySplit="1" topLeftCell="F2" activePane="bottomRight" state="frozen"/>
      <selection activeCell="C1" sqref="C1"/>
      <selection pane="topRight" activeCell="F1" sqref="F1"/>
      <selection pane="bottomLeft" activeCell="C2" sqref="C2"/>
      <selection pane="bottomRight" activeCell="C71" sqref="C1:C1048576"/>
    </sheetView>
  </sheetViews>
  <sheetFormatPr baseColWidth="10" defaultRowHeight="14.4" x14ac:dyDescent="0.3"/>
  <cols>
    <col min="1" max="1" width="12.33203125" hidden="1" customWidth="1"/>
    <col min="2" max="2" width="12" customWidth="1"/>
    <col min="3" max="3" width="30.44140625" customWidth="1"/>
    <col min="4" max="4" width="8.33203125" hidden="1" customWidth="1"/>
    <col min="5" max="5" width="4.33203125" hidden="1" customWidth="1"/>
    <col min="6" max="6" width="8" style="40" customWidth="1"/>
    <col min="7" max="7" width="8" customWidth="1"/>
    <col min="8" max="8" width="4.44140625" customWidth="1"/>
    <col min="9" max="10" width="5.6640625" customWidth="1"/>
    <col min="11" max="12" width="5.6640625" style="29" customWidth="1"/>
    <col min="13" max="13" width="5.6640625" style="171" customWidth="1"/>
    <col min="14" max="14" width="5.6640625" customWidth="1"/>
    <col min="15" max="15" width="6.44140625" style="29" customWidth="1"/>
    <col min="16" max="21" width="5.6640625" style="29" customWidth="1"/>
    <col min="22" max="23" width="5.6640625" customWidth="1"/>
    <col min="24" max="24" width="6.33203125" customWidth="1"/>
    <col min="25" max="26" width="5.33203125" customWidth="1"/>
    <col min="27" max="27" width="4.33203125" customWidth="1"/>
    <col min="28" max="28" width="39.6640625" customWidth="1"/>
    <col min="29" max="29" width="10.33203125" style="70" customWidth="1"/>
    <col min="30" max="30" width="10.6640625" customWidth="1"/>
    <col min="31" max="31" width="13.5546875" bestFit="1" customWidth="1"/>
    <col min="32" max="32" width="7.44140625" customWidth="1"/>
    <col min="33" max="33" width="7.6640625" customWidth="1"/>
    <col min="34" max="34" width="6.5546875" customWidth="1"/>
  </cols>
  <sheetData>
    <row r="1" spans="1:35" ht="86.4" thickBot="1" x14ac:dyDescent="0.35">
      <c r="A1" s="75" t="s">
        <v>248</v>
      </c>
      <c r="B1" s="17" t="s">
        <v>249</v>
      </c>
      <c r="C1" s="18" t="s">
        <v>264</v>
      </c>
      <c r="D1" s="18" t="s">
        <v>0</v>
      </c>
      <c r="E1" s="18" t="s">
        <v>282</v>
      </c>
      <c r="F1" s="38" t="s">
        <v>200</v>
      </c>
      <c r="G1" s="18" t="s">
        <v>1</v>
      </c>
      <c r="H1" s="18" t="s">
        <v>201</v>
      </c>
      <c r="I1" s="27" t="s">
        <v>2</v>
      </c>
      <c r="J1" s="18" t="s">
        <v>3</v>
      </c>
      <c r="K1" s="27" t="s">
        <v>4</v>
      </c>
      <c r="L1" s="27" t="s">
        <v>5</v>
      </c>
      <c r="M1" s="55" t="s">
        <v>6</v>
      </c>
      <c r="N1" s="27" t="s">
        <v>7</v>
      </c>
      <c r="O1" s="55" t="s">
        <v>427</v>
      </c>
      <c r="P1" s="27" t="s">
        <v>202</v>
      </c>
      <c r="Q1" s="27" t="s">
        <v>8</v>
      </c>
      <c r="R1" s="27" t="s">
        <v>203</v>
      </c>
      <c r="S1" s="55" t="s">
        <v>222</v>
      </c>
      <c r="T1" s="55" t="s">
        <v>428</v>
      </c>
      <c r="U1" s="152" t="s">
        <v>261</v>
      </c>
      <c r="V1" s="51" t="s">
        <v>9</v>
      </c>
      <c r="W1" s="51" t="s">
        <v>10</v>
      </c>
      <c r="X1" s="19" t="s">
        <v>11</v>
      </c>
      <c r="Y1" s="18" t="s">
        <v>146</v>
      </c>
      <c r="Z1" s="18" t="s">
        <v>147</v>
      </c>
      <c r="AA1" s="18" t="s">
        <v>148</v>
      </c>
      <c r="AB1" s="18" t="s">
        <v>12</v>
      </c>
      <c r="AC1" s="38" t="s">
        <v>250</v>
      </c>
      <c r="AD1" s="18" t="s">
        <v>262</v>
      </c>
      <c r="AE1" s="18" t="s">
        <v>284</v>
      </c>
      <c r="AF1" s="18" t="s">
        <v>263</v>
      </c>
      <c r="AG1" s="18" t="s">
        <v>247</v>
      </c>
      <c r="AH1" s="18" t="s">
        <v>246</v>
      </c>
      <c r="AI1" s="178" t="s">
        <v>482</v>
      </c>
    </row>
    <row r="2" spans="1:35" ht="58.2" thickTop="1" x14ac:dyDescent="0.3">
      <c r="A2" s="21" t="s">
        <v>13</v>
      </c>
      <c r="B2" s="16"/>
      <c r="C2" s="82" t="s">
        <v>14</v>
      </c>
      <c r="D2" s="15"/>
      <c r="E2" s="15"/>
      <c r="F2" s="90">
        <v>1</v>
      </c>
      <c r="G2" s="31"/>
      <c r="H2" s="177">
        <v>1</v>
      </c>
      <c r="I2" s="90">
        <v>1</v>
      </c>
      <c r="J2" s="77">
        <v>1</v>
      </c>
      <c r="K2" s="90">
        <v>1</v>
      </c>
      <c r="L2" s="90">
        <v>1</v>
      </c>
      <c r="M2" s="90">
        <v>1</v>
      </c>
      <c r="N2" s="77">
        <v>1</v>
      </c>
      <c r="O2" s="54"/>
      <c r="P2" s="54"/>
      <c r="Q2" s="54"/>
      <c r="R2" s="54"/>
      <c r="S2" s="54"/>
      <c r="T2" s="54"/>
      <c r="U2" s="54"/>
      <c r="V2" s="49"/>
      <c r="W2" s="49"/>
      <c r="X2" s="77">
        <f t="shared" ref="X2:X31" si="0">SUM(F2:W2)</f>
        <v>8</v>
      </c>
      <c r="Y2" s="77">
        <f>H2+I2+J2+K2+L2+M2+N2+F2</f>
        <v>8</v>
      </c>
      <c r="Z2" s="77">
        <f>O2+P2+Q2++R2+T2+U2+S2</f>
        <v>0</v>
      </c>
      <c r="AA2" s="77">
        <f>V2+W2</f>
        <v>0</v>
      </c>
      <c r="AB2" s="21"/>
      <c r="AC2" s="67" t="s">
        <v>251</v>
      </c>
      <c r="AD2" s="77" t="s">
        <v>226</v>
      </c>
      <c r="AE2" s="56" t="s">
        <v>244</v>
      </c>
      <c r="AF2" s="15" t="s">
        <v>226</v>
      </c>
      <c r="AG2" s="15"/>
      <c r="AH2" s="15"/>
      <c r="AI2" s="148" t="s">
        <v>483</v>
      </c>
    </row>
    <row r="3" spans="1:35" ht="43.2" x14ac:dyDescent="0.3">
      <c r="A3" s="26" t="s">
        <v>25</v>
      </c>
      <c r="B3" s="4" t="s">
        <v>385</v>
      </c>
      <c r="C3" s="26" t="s">
        <v>15</v>
      </c>
      <c r="D3" s="3"/>
      <c r="E3" s="3"/>
      <c r="F3" s="168">
        <v>95</v>
      </c>
      <c r="G3" s="32"/>
      <c r="H3" s="165">
        <v>5</v>
      </c>
      <c r="I3" s="28">
        <v>5</v>
      </c>
      <c r="J3" s="22">
        <v>30</v>
      </c>
      <c r="K3" s="134">
        <v>5</v>
      </c>
      <c r="L3" s="168">
        <v>7</v>
      </c>
      <c r="M3" s="134">
        <v>5</v>
      </c>
      <c r="N3" s="22">
        <v>8</v>
      </c>
      <c r="O3" s="136"/>
      <c r="P3" s="136"/>
      <c r="Q3" s="33"/>
      <c r="R3" s="33"/>
      <c r="S3" s="54"/>
      <c r="T3" s="54"/>
      <c r="U3" s="54"/>
      <c r="V3" s="50"/>
      <c r="W3" s="50"/>
      <c r="X3" s="78">
        <f t="shared" si="0"/>
        <v>160</v>
      </c>
      <c r="Y3" s="77">
        <f>H3+I3+J3+K3+L3+M3+N3+F3</f>
        <v>160</v>
      </c>
      <c r="Z3" s="77">
        <f t="shared" ref="Z3:Z62" si="1">O3+P3+Q3++R3+T3+U3+S3</f>
        <v>0</v>
      </c>
      <c r="AA3" s="78">
        <f t="shared" ref="AA3:AA19" si="2">V3+W3</f>
        <v>0</v>
      </c>
      <c r="AB3" s="20"/>
      <c r="AC3" s="67" t="s">
        <v>254</v>
      </c>
      <c r="AD3" s="77" t="s">
        <v>226</v>
      </c>
      <c r="AE3" s="56" t="s">
        <v>244</v>
      </c>
      <c r="AF3" s="2" t="s">
        <v>226</v>
      </c>
      <c r="AG3" s="2"/>
      <c r="AH3" s="2"/>
    </row>
    <row r="4" spans="1:35" ht="28.8" x14ac:dyDescent="0.3">
      <c r="A4" s="20" t="s">
        <v>16</v>
      </c>
      <c r="B4" s="4"/>
      <c r="C4" s="26" t="s">
        <v>17</v>
      </c>
      <c r="D4" s="3"/>
      <c r="E4" s="3"/>
      <c r="F4" s="33"/>
      <c r="G4" s="32"/>
      <c r="H4" s="32"/>
      <c r="I4" s="28">
        <v>5</v>
      </c>
      <c r="J4" s="22">
        <v>1</v>
      </c>
      <c r="K4" s="134">
        <v>1</v>
      </c>
      <c r="L4" s="32"/>
      <c r="M4" s="134"/>
      <c r="N4" s="22">
        <v>10</v>
      </c>
      <c r="O4" s="136"/>
      <c r="P4" s="136"/>
      <c r="Q4" s="33"/>
      <c r="R4" s="33"/>
      <c r="S4" s="136"/>
      <c r="T4" s="136"/>
      <c r="U4" s="136"/>
      <c r="V4" s="50"/>
      <c r="W4" s="50"/>
      <c r="X4" s="78">
        <f t="shared" si="0"/>
        <v>17</v>
      </c>
      <c r="Y4" s="77">
        <f t="shared" ref="Y4:Y31" si="3">H4+I4+J4+K4+L4+M4+N4+F4</f>
        <v>17</v>
      </c>
      <c r="Z4" s="77">
        <f t="shared" si="1"/>
        <v>0</v>
      </c>
      <c r="AA4" s="78">
        <f t="shared" si="2"/>
        <v>0</v>
      </c>
      <c r="AB4" s="26" t="s">
        <v>369</v>
      </c>
      <c r="AC4" s="67" t="s">
        <v>251</v>
      </c>
      <c r="AD4" s="77" t="s">
        <v>226</v>
      </c>
      <c r="AE4" s="56" t="s">
        <v>244</v>
      </c>
      <c r="AF4" s="2" t="s">
        <v>226</v>
      </c>
      <c r="AG4" s="2"/>
      <c r="AH4" s="2"/>
    </row>
    <row r="5" spans="1:35" ht="57.6" x14ac:dyDescent="0.3">
      <c r="A5" s="20" t="s">
        <v>18</v>
      </c>
      <c r="B5" s="4"/>
      <c r="C5" s="26" t="s">
        <v>19</v>
      </c>
      <c r="D5" s="3"/>
      <c r="E5" s="3"/>
      <c r="F5" s="28"/>
      <c r="G5" s="32"/>
      <c r="H5" s="32"/>
      <c r="I5" s="33"/>
      <c r="J5" s="32"/>
      <c r="K5" s="33"/>
      <c r="L5" s="32"/>
      <c r="M5" s="134"/>
      <c r="N5" s="32"/>
      <c r="O5" s="136"/>
      <c r="P5" s="136"/>
      <c r="Q5" s="33"/>
      <c r="R5" s="33"/>
      <c r="S5" s="136"/>
      <c r="T5" s="136"/>
      <c r="U5" s="136"/>
      <c r="V5" s="50"/>
      <c r="W5" s="50"/>
      <c r="X5" s="28">
        <f t="shared" si="0"/>
        <v>0</v>
      </c>
      <c r="Y5" s="77">
        <f t="shared" si="3"/>
        <v>0</v>
      </c>
      <c r="Z5" s="77">
        <f t="shared" si="1"/>
        <v>0</v>
      </c>
      <c r="AA5" s="78">
        <f t="shared" si="2"/>
        <v>0</v>
      </c>
      <c r="AB5" s="20"/>
      <c r="AC5" s="67" t="s">
        <v>254</v>
      </c>
      <c r="AD5" s="77" t="s">
        <v>226</v>
      </c>
      <c r="AE5" s="56" t="s">
        <v>237</v>
      </c>
      <c r="AF5" s="15" t="s">
        <v>226</v>
      </c>
      <c r="AG5" s="15"/>
      <c r="AH5" s="15"/>
    </row>
    <row r="6" spans="1:35" ht="43.2" x14ac:dyDescent="0.3">
      <c r="A6" s="20" t="s">
        <v>21</v>
      </c>
      <c r="B6" s="4"/>
      <c r="C6" s="26" t="s">
        <v>22</v>
      </c>
      <c r="D6" s="3"/>
      <c r="E6" s="3"/>
      <c r="F6" s="89"/>
      <c r="G6" s="32"/>
      <c r="H6" s="32"/>
      <c r="I6" s="33"/>
      <c r="J6" s="32"/>
      <c r="K6" s="33"/>
      <c r="L6" s="32"/>
      <c r="M6" s="134"/>
      <c r="N6" s="32"/>
      <c r="O6" s="136"/>
      <c r="P6" s="136"/>
      <c r="Q6" s="33"/>
      <c r="R6" s="33"/>
      <c r="S6" s="136"/>
      <c r="T6" s="136"/>
      <c r="U6" s="136"/>
      <c r="V6" s="50"/>
      <c r="W6" s="50"/>
      <c r="X6" s="28">
        <f t="shared" si="0"/>
        <v>0</v>
      </c>
      <c r="Y6" s="77">
        <f t="shared" si="3"/>
        <v>0</v>
      </c>
      <c r="Z6" s="77">
        <f t="shared" si="1"/>
        <v>0</v>
      </c>
      <c r="AA6" s="78">
        <f t="shared" si="2"/>
        <v>0</v>
      </c>
      <c r="AB6" s="20"/>
      <c r="AC6" s="67" t="s">
        <v>254</v>
      </c>
      <c r="AD6" s="77" t="s">
        <v>226</v>
      </c>
      <c r="AE6" s="56" t="s">
        <v>237</v>
      </c>
      <c r="AF6" s="2" t="s">
        <v>226</v>
      </c>
      <c r="AG6" s="2"/>
      <c r="AH6" s="2"/>
    </row>
    <row r="7" spans="1:35" ht="28.8" x14ac:dyDescent="0.3">
      <c r="A7" s="20" t="s">
        <v>23</v>
      </c>
      <c r="B7" s="4"/>
      <c r="C7" s="26" t="s">
        <v>24</v>
      </c>
      <c r="D7" s="3"/>
      <c r="E7" s="3"/>
      <c r="F7" s="33"/>
      <c r="G7" s="32" t="s">
        <v>20</v>
      </c>
      <c r="H7" s="32"/>
      <c r="I7" s="33"/>
      <c r="J7" s="22">
        <v>5</v>
      </c>
      <c r="K7" s="33"/>
      <c r="L7" s="32"/>
      <c r="M7" s="134"/>
      <c r="N7" s="32"/>
      <c r="O7" s="136"/>
      <c r="P7" s="136"/>
      <c r="Q7" s="33"/>
      <c r="R7" s="33"/>
      <c r="S7" s="134">
        <v>5</v>
      </c>
      <c r="T7" s="136"/>
      <c r="U7" s="136"/>
      <c r="V7" s="50"/>
      <c r="W7" s="50"/>
      <c r="X7" s="28">
        <f t="shared" si="0"/>
        <v>10</v>
      </c>
      <c r="Y7" s="77">
        <f t="shared" si="3"/>
        <v>5</v>
      </c>
      <c r="Z7" s="77">
        <f t="shared" si="1"/>
        <v>5</v>
      </c>
      <c r="AA7" s="78">
        <f t="shared" si="2"/>
        <v>0</v>
      </c>
      <c r="AB7" s="20"/>
      <c r="AC7" s="67" t="s">
        <v>255</v>
      </c>
      <c r="AD7" s="77" t="s">
        <v>226</v>
      </c>
      <c r="AE7" s="56" t="s">
        <v>245</v>
      </c>
      <c r="AF7" s="2" t="s">
        <v>226</v>
      </c>
      <c r="AG7" s="2"/>
      <c r="AH7" s="2"/>
    </row>
    <row r="8" spans="1:35" ht="43.2" x14ac:dyDescent="0.3">
      <c r="A8" s="4" t="s">
        <v>25</v>
      </c>
      <c r="B8" s="4"/>
      <c r="C8" s="26" t="s">
        <v>26</v>
      </c>
      <c r="D8" s="3"/>
      <c r="E8" s="3"/>
      <c r="F8" s="33"/>
      <c r="G8" s="32"/>
      <c r="H8" s="165">
        <v>2</v>
      </c>
      <c r="I8" s="28">
        <v>5</v>
      </c>
      <c r="J8" s="22">
        <v>5</v>
      </c>
      <c r="K8" s="134">
        <v>5</v>
      </c>
      <c r="L8" s="168">
        <v>5</v>
      </c>
      <c r="M8" s="134">
        <v>15</v>
      </c>
      <c r="N8" s="22">
        <v>5</v>
      </c>
      <c r="O8" s="136"/>
      <c r="P8" s="136"/>
      <c r="Q8" s="33"/>
      <c r="R8" s="33"/>
      <c r="S8" s="54"/>
      <c r="T8" s="90">
        <v>15</v>
      </c>
      <c r="U8" s="54"/>
      <c r="V8" s="50"/>
      <c r="W8" s="50"/>
      <c r="X8" s="28">
        <f t="shared" si="0"/>
        <v>57</v>
      </c>
      <c r="Y8" s="77">
        <f t="shared" si="3"/>
        <v>42</v>
      </c>
      <c r="Z8" s="77">
        <f t="shared" si="1"/>
        <v>15</v>
      </c>
      <c r="AA8" s="78">
        <f t="shared" si="2"/>
        <v>0</v>
      </c>
      <c r="AB8" s="26" t="s">
        <v>384</v>
      </c>
      <c r="AC8" s="67" t="s">
        <v>251</v>
      </c>
      <c r="AD8" s="77" t="s">
        <v>226</v>
      </c>
      <c r="AE8" s="56" t="s">
        <v>244</v>
      </c>
      <c r="AF8" s="15" t="s">
        <v>226</v>
      </c>
      <c r="AG8" s="15"/>
      <c r="AH8" s="15"/>
    </row>
    <row r="9" spans="1:35" ht="57.6" x14ac:dyDescent="0.3">
      <c r="A9" s="20" t="s">
        <v>27</v>
      </c>
      <c r="B9" s="4"/>
      <c r="C9" s="26" t="s">
        <v>28</v>
      </c>
      <c r="D9" s="3"/>
      <c r="E9" s="3"/>
      <c r="F9" s="28">
        <v>2</v>
      </c>
      <c r="G9" s="32"/>
      <c r="H9" s="165">
        <v>2</v>
      </c>
      <c r="I9" s="28">
        <v>5</v>
      </c>
      <c r="J9" s="22">
        <v>15</v>
      </c>
      <c r="K9" s="134">
        <v>5</v>
      </c>
      <c r="L9" s="134">
        <v>2</v>
      </c>
      <c r="M9" s="134">
        <v>2</v>
      </c>
      <c r="N9" s="22">
        <v>5</v>
      </c>
      <c r="O9" s="136"/>
      <c r="P9" s="136"/>
      <c r="Q9" s="28"/>
      <c r="R9" s="33"/>
      <c r="S9" s="134">
        <v>8</v>
      </c>
      <c r="T9" s="134">
        <v>2</v>
      </c>
      <c r="U9" s="136"/>
      <c r="V9" s="50"/>
      <c r="W9" s="50"/>
      <c r="X9" s="28">
        <f t="shared" si="0"/>
        <v>48</v>
      </c>
      <c r="Y9" s="77">
        <f t="shared" si="3"/>
        <v>38</v>
      </c>
      <c r="Z9" s="77">
        <f t="shared" si="1"/>
        <v>10</v>
      </c>
      <c r="AA9" s="78">
        <f t="shared" si="2"/>
        <v>0</v>
      </c>
      <c r="AB9" s="20"/>
      <c r="AC9" s="67" t="s">
        <v>253</v>
      </c>
      <c r="AD9" s="77" t="s">
        <v>226</v>
      </c>
      <c r="AE9" s="56" t="s">
        <v>244</v>
      </c>
      <c r="AF9" s="2" t="s">
        <v>226</v>
      </c>
      <c r="AG9" s="2"/>
      <c r="AH9" s="2"/>
    </row>
    <row r="10" spans="1:35" ht="28.8" x14ac:dyDescent="0.3">
      <c r="A10" s="4" t="s">
        <v>174</v>
      </c>
      <c r="B10" s="4"/>
      <c r="C10" s="26" t="s">
        <v>29</v>
      </c>
      <c r="D10" s="3"/>
      <c r="E10" s="3"/>
      <c r="F10" s="168">
        <v>18</v>
      </c>
      <c r="G10" s="32"/>
      <c r="H10" s="165">
        <v>140</v>
      </c>
      <c r="I10" s="33"/>
      <c r="J10" s="32"/>
      <c r="K10" s="33"/>
      <c r="L10" s="168">
        <v>140</v>
      </c>
      <c r="M10" s="134"/>
      <c r="N10" s="32"/>
      <c r="O10" s="136"/>
      <c r="P10" s="136"/>
      <c r="Q10" s="33"/>
      <c r="R10" s="33"/>
      <c r="S10" s="134">
        <v>2</v>
      </c>
      <c r="T10" s="136"/>
      <c r="U10" s="136"/>
      <c r="V10" s="50"/>
      <c r="W10" s="50"/>
      <c r="X10" s="28">
        <f t="shared" si="0"/>
        <v>300</v>
      </c>
      <c r="Y10" s="77">
        <f t="shared" si="3"/>
        <v>298</v>
      </c>
      <c r="Z10" s="77">
        <f t="shared" si="1"/>
        <v>2</v>
      </c>
      <c r="AA10" s="78">
        <f t="shared" si="2"/>
        <v>0</v>
      </c>
      <c r="AB10" s="20"/>
      <c r="AC10" s="67" t="s">
        <v>253</v>
      </c>
      <c r="AD10" s="77" t="s">
        <v>226</v>
      </c>
      <c r="AE10" s="56" t="s">
        <v>244</v>
      </c>
      <c r="AF10" s="2" t="s">
        <v>227</v>
      </c>
      <c r="AG10" s="2"/>
      <c r="AH10" s="2"/>
    </row>
    <row r="11" spans="1:35" x14ac:dyDescent="0.3">
      <c r="A11" s="4" t="s">
        <v>174</v>
      </c>
      <c r="B11" s="4"/>
      <c r="C11" s="26" t="s">
        <v>30</v>
      </c>
      <c r="D11" s="3"/>
      <c r="E11" s="3"/>
      <c r="F11" s="33"/>
      <c r="G11" s="32"/>
      <c r="H11" s="32"/>
      <c r="I11" s="33"/>
      <c r="J11" s="32"/>
      <c r="K11" s="33"/>
      <c r="L11" s="168">
        <v>0</v>
      </c>
      <c r="M11" s="134"/>
      <c r="N11" s="22">
        <v>1</v>
      </c>
      <c r="O11" s="136"/>
      <c r="P11" s="136"/>
      <c r="Q11" s="33"/>
      <c r="R11" s="33"/>
      <c r="S11" s="136"/>
      <c r="T11" s="136"/>
      <c r="U11" s="136"/>
      <c r="V11" s="50"/>
      <c r="W11" s="50"/>
      <c r="X11" s="28">
        <f t="shared" si="0"/>
        <v>1</v>
      </c>
      <c r="Y11" s="77">
        <f t="shared" si="3"/>
        <v>1</v>
      </c>
      <c r="Z11" s="77">
        <f t="shared" si="1"/>
        <v>0</v>
      </c>
      <c r="AA11" s="78">
        <f t="shared" si="2"/>
        <v>0</v>
      </c>
      <c r="AB11" s="20"/>
      <c r="AC11" s="67" t="s">
        <v>253</v>
      </c>
      <c r="AD11" s="77" t="s">
        <v>226</v>
      </c>
      <c r="AE11" s="56" t="s">
        <v>244</v>
      </c>
      <c r="AF11" s="15" t="s">
        <v>226</v>
      </c>
      <c r="AG11" s="15"/>
      <c r="AH11" s="15"/>
    </row>
    <row r="12" spans="1:35" ht="72" x14ac:dyDescent="0.3">
      <c r="A12" s="20" t="s">
        <v>31</v>
      </c>
      <c r="B12" s="4"/>
      <c r="C12" s="34" t="s">
        <v>274</v>
      </c>
      <c r="D12" s="22"/>
      <c r="E12" s="22"/>
      <c r="F12" s="28"/>
      <c r="G12" s="22"/>
      <c r="H12" s="22"/>
      <c r="I12" s="28">
        <v>10</v>
      </c>
      <c r="J12" s="22"/>
      <c r="K12" s="28"/>
      <c r="L12" s="22"/>
      <c r="M12" s="134"/>
      <c r="N12" s="22"/>
      <c r="O12" s="134"/>
      <c r="P12" s="134">
        <v>9</v>
      </c>
      <c r="Q12" s="28"/>
      <c r="R12" s="28">
        <v>9</v>
      </c>
      <c r="S12" s="134">
        <v>3</v>
      </c>
      <c r="T12" s="134">
        <v>5</v>
      </c>
      <c r="U12" s="134"/>
      <c r="V12" s="76">
        <v>10</v>
      </c>
      <c r="W12" s="76">
        <v>10</v>
      </c>
      <c r="X12" s="28">
        <f t="shared" si="0"/>
        <v>56</v>
      </c>
      <c r="Y12" s="77">
        <f t="shared" si="3"/>
        <v>10</v>
      </c>
      <c r="Z12" s="77">
        <f t="shared" si="1"/>
        <v>26</v>
      </c>
      <c r="AA12" s="78">
        <f t="shared" si="2"/>
        <v>20</v>
      </c>
      <c r="AB12" s="26" t="s">
        <v>435</v>
      </c>
      <c r="AC12" s="67" t="s">
        <v>257</v>
      </c>
      <c r="AD12" s="77" t="s">
        <v>227</v>
      </c>
      <c r="AE12" s="56" t="s">
        <v>236</v>
      </c>
      <c r="AF12" s="2" t="s">
        <v>227</v>
      </c>
      <c r="AG12" s="2"/>
      <c r="AH12" s="2"/>
    </row>
    <row r="13" spans="1:35" ht="28.8" x14ac:dyDescent="0.3">
      <c r="A13" s="20" t="s">
        <v>32</v>
      </c>
      <c r="B13" s="4"/>
      <c r="C13" s="26" t="s">
        <v>33</v>
      </c>
      <c r="D13" s="3"/>
      <c r="E13" s="3"/>
      <c r="F13" s="33"/>
      <c r="G13" s="32"/>
      <c r="H13" s="33"/>
      <c r="I13" s="33"/>
      <c r="J13" s="22">
        <v>5</v>
      </c>
      <c r="K13" s="33"/>
      <c r="L13" s="32"/>
      <c r="M13" s="134"/>
      <c r="N13" s="32"/>
      <c r="O13" s="136"/>
      <c r="P13" s="136"/>
      <c r="Q13" s="33"/>
      <c r="R13" s="33"/>
      <c r="S13" s="136"/>
      <c r="T13" s="136"/>
      <c r="U13" s="136"/>
      <c r="V13" s="50"/>
      <c r="W13" s="50"/>
      <c r="X13" s="28">
        <f t="shared" si="0"/>
        <v>5</v>
      </c>
      <c r="Y13" s="77">
        <f t="shared" si="3"/>
        <v>5</v>
      </c>
      <c r="Z13" s="77">
        <f t="shared" si="1"/>
        <v>0</v>
      </c>
      <c r="AA13" s="78">
        <f t="shared" si="2"/>
        <v>0</v>
      </c>
      <c r="AB13" s="20"/>
      <c r="AC13" s="67" t="s">
        <v>255</v>
      </c>
      <c r="AD13" s="77" t="s">
        <v>226</v>
      </c>
      <c r="AE13" s="56" t="s">
        <v>245</v>
      </c>
      <c r="AF13" s="2" t="s">
        <v>226</v>
      </c>
      <c r="AG13" s="2"/>
      <c r="AH13" s="2"/>
    </row>
    <row r="14" spans="1:35" ht="86.4" x14ac:dyDescent="0.3">
      <c r="A14" s="20" t="s">
        <v>34</v>
      </c>
      <c r="B14" s="4"/>
      <c r="C14" s="34" t="s">
        <v>35</v>
      </c>
      <c r="D14" s="3"/>
      <c r="E14" s="3"/>
      <c r="F14" s="33"/>
      <c r="G14" s="22">
        <v>5</v>
      </c>
      <c r="H14" s="32"/>
      <c r="I14" s="28">
        <v>15</v>
      </c>
      <c r="J14" s="32"/>
      <c r="K14" s="33"/>
      <c r="L14" s="32"/>
      <c r="M14" s="134"/>
      <c r="N14" s="32"/>
      <c r="O14" s="136"/>
      <c r="P14" s="136"/>
      <c r="Q14" s="33"/>
      <c r="R14" s="33"/>
      <c r="S14" s="134">
        <v>10</v>
      </c>
      <c r="T14" s="136"/>
      <c r="U14" s="136"/>
      <c r="V14" s="50"/>
      <c r="W14" s="50"/>
      <c r="X14" s="28">
        <f t="shared" si="0"/>
        <v>30</v>
      </c>
      <c r="Y14" s="77">
        <f t="shared" si="3"/>
        <v>15</v>
      </c>
      <c r="Z14" s="77">
        <f t="shared" si="1"/>
        <v>10</v>
      </c>
      <c r="AA14" s="78">
        <f t="shared" si="2"/>
        <v>0</v>
      </c>
      <c r="AB14" s="161" t="s">
        <v>436</v>
      </c>
      <c r="AC14" s="67" t="s">
        <v>257</v>
      </c>
      <c r="AD14" s="77" t="s">
        <v>226</v>
      </c>
      <c r="AE14" s="56" t="s">
        <v>244</v>
      </c>
      <c r="AF14" s="15" t="s">
        <v>227</v>
      </c>
      <c r="AG14" s="15"/>
      <c r="AH14" s="15"/>
    </row>
    <row r="15" spans="1:35" ht="28.8" x14ac:dyDescent="0.3">
      <c r="A15" s="26" t="s">
        <v>238</v>
      </c>
      <c r="B15" s="4"/>
      <c r="C15" s="26" t="s">
        <v>204</v>
      </c>
      <c r="D15" s="3"/>
      <c r="E15" s="3"/>
      <c r="F15" s="33"/>
      <c r="G15" s="32"/>
      <c r="H15" s="32"/>
      <c r="I15" s="33"/>
      <c r="J15" s="32"/>
      <c r="K15" s="33"/>
      <c r="L15" s="32"/>
      <c r="M15" s="134"/>
      <c r="N15" s="32"/>
      <c r="O15" s="136"/>
      <c r="P15" s="136"/>
      <c r="Q15" s="33"/>
      <c r="R15" s="28">
        <v>3</v>
      </c>
      <c r="S15" s="136"/>
      <c r="T15" s="136"/>
      <c r="U15" s="136"/>
      <c r="V15" s="50"/>
      <c r="W15" s="50"/>
      <c r="X15" s="28">
        <f t="shared" si="0"/>
        <v>3</v>
      </c>
      <c r="Y15" s="77">
        <f t="shared" si="3"/>
        <v>0</v>
      </c>
      <c r="Z15" s="77">
        <f t="shared" si="1"/>
        <v>3</v>
      </c>
      <c r="AA15" s="78">
        <f t="shared" si="2"/>
        <v>0</v>
      </c>
      <c r="AB15" s="34" t="s">
        <v>378</v>
      </c>
      <c r="AC15" s="68" t="s">
        <v>251</v>
      </c>
      <c r="AD15" s="77" t="s">
        <v>227</v>
      </c>
      <c r="AE15" s="56" t="s">
        <v>234</v>
      </c>
      <c r="AF15" s="2" t="s">
        <v>226</v>
      </c>
      <c r="AG15" s="2"/>
      <c r="AH15" s="2"/>
    </row>
    <row r="16" spans="1:35" ht="57.6" x14ac:dyDescent="0.3">
      <c r="A16" s="20" t="s">
        <v>36</v>
      </c>
      <c r="B16" s="4"/>
      <c r="C16" s="34" t="s">
        <v>451</v>
      </c>
      <c r="D16" s="3"/>
      <c r="E16" s="3"/>
      <c r="F16" s="33"/>
      <c r="G16" s="32"/>
      <c r="H16" s="32"/>
      <c r="I16" s="28">
        <v>10</v>
      </c>
      <c r="J16" s="32"/>
      <c r="K16" s="33"/>
      <c r="L16" s="32"/>
      <c r="M16" s="134"/>
      <c r="N16" s="32"/>
      <c r="O16" s="136"/>
      <c r="P16" s="134">
        <v>3</v>
      </c>
      <c r="Q16" s="28"/>
      <c r="R16" s="28">
        <v>3</v>
      </c>
      <c r="S16" s="134">
        <v>2</v>
      </c>
      <c r="T16" s="136"/>
      <c r="U16" s="136"/>
      <c r="V16" s="50"/>
      <c r="W16" s="50"/>
      <c r="X16" s="28">
        <f t="shared" si="0"/>
        <v>18</v>
      </c>
      <c r="Y16" s="77">
        <f t="shared" si="3"/>
        <v>10</v>
      </c>
      <c r="Z16" s="77">
        <f t="shared" si="1"/>
        <v>8</v>
      </c>
      <c r="AA16" s="78">
        <f t="shared" si="2"/>
        <v>0</v>
      </c>
      <c r="AB16" s="161" t="s">
        <v>450</v>
      </c>
      <c r="AC16" s="67" t="s">
        <v>257</v>
      </c>
      <c r="AD16" s="77" t="s">
        <v>227</v>
      </c>
      <c r="AE16" s="56" t="s">
        <v>236</v>
      </c>
      <c r="AF16" s="2" t="s">
        <v>227</v>
      </c>
      <c r="AG16" s="2"/>
      <c r="AH16" s="2"/>
    </row>
    <row r="17" spans="1:35" ht="57.6" x14ac:dyDescent="0.3">
      <c r="A17" s="20" t="s">
        <v>37</v>
      </c>
      <c r="B17" s="4"/>
      <c r="C17" s="34" t="s">
        <v>38</v>
      </c>
      <c r="D17" s="3"/>
      <c r="E17" s="3"/>
      <c r="F17" s="168">
        <v>0</v>
      </c>
      <c r="G17" s="32"/>
      <c r="H17" s="33"/>
      <c r="I17" s="28">
        <v>2</v>
      </c>
      <c r="J17" s="32"/>
      <c r="K17" s="33"/>
      <c r="L17" s="134">
        <v>5</v>
      </c>
      <c r="M17" s="134"/>
      <c r="N17" s="22">
        <v>1</v>
      </c>
      <c r="O17" s="136"/>
      <c r="P17" s="136"/>
      <c r="Q17" s="33"/>
      <c r="R17" s="33"/>
      <c r="S17" s="136"/>
      <c r="T17" s="136"/>
      <c r="U17" s="136"/>
      <c r="V17" s="50"/>
      <c r="W17" s="50"/>
      <c r="X17" s="28">
        <f t="shared" si="0"/>
        <v>8</v>
      </c>
      <c r="Y17" s="77">
        <f t="shared" si="3"/>
        <v>8</v>
      </c>
      <c r="Z17" s="77">
        <f t="shared" si="1"/>
        <v>0</v>
      </c>
      <c r="AA17" s="78">
        <f t="shared" si="2"/>
        <v>0</v>
      </c>
      <c r="AB17" s="161" t="s">
        <v>437</v>
      </c>
      <c r="AC17" s="67" t="s">
        <v>253</v>
      </c>
      <c r="AD17" s="77" t="s">
        <v>226</v>
      </c>
      <c r="AE17" s="56" t="s">
        <v>244</v>
      </c>
      <c r="AF17" s="15" t="s">
        <v>227</v>
      </c>
      <c r="AG17" s="15"/>
      <c r="AH17" s="15"/>
    </row>
    <row r="18" spans="1:35" s="29" customFormat="1" ht="57.6" x14ac:dyDescent="0.3">
      <c r="A18" s="130" t="s">
        <v>39</v>
      </c>
      <c r="B18" s="131"/>
      <c r="C18" s="137" t="s">
        <v>40</v>
      </c>
      <c r="D18" s="132"/>
      <c r="E18" s="134"/>
      <c r="F18" s="134"/>
      <c r="G18" s="134"/>
      <c r="H18" s="134"/>
      <c r="I18" s="134"/>
      <c r="J18" s="134"/>
      <c r="K18" s="134"/>
      <c r="L18" s="134"/>
      <c r="M18" s="134"/>
      <c r="N18" s="134"/>
      <c r="O18" s="134">
        <v>5</v>
      </c>
      <c r="P18" s="134"/>
      <c r="Q18" s="134"/>
      <c r="R18" s="134"/>
      <c r="S18" s="134"/>
      <c r="T18" s="134">
        <v>10</v>
      </c>
      <c r="U18" s="134"/>
      <c r="V18" s="134"/>
      <c r="W18" s="134"/>
      <c r="X18" s="134">
        <f t="shared" si="0"/>
        <v>15</v>
      </c>
      <c r="Y18" s="90">
        <f t="shared" si="3"/>
        <v>0</v>
      </c>
      <c r="Z18" s="90">
        <f t="shared" si="1"/>
        <v>15</v>
      </c>
      <c r="AA18" s="123">
        <f t="shared" si="2"/>
        <v>0</v>
      </c>
      <c r="AB18" s="130"/>
      <c r="AC18" s="142" t="s">
        <v>251</v>
      </c>
      <c r="AD18" s="90" t="s">
        <v>226</v>
      </c>
      <c r="AE18" s="150" t="s">
        <v>244</v>
      </c>
      <c r="AF18" s="151" t="s">
        <v>226</v>
      </c>
      <c r="AG18" s="151"/>
      <c r="AH18" s="151"/>
      <c r="AI18" s="148" t="s">
        <v>483</v>
      </c>
    </row>
    <row r="19" spans="1:35" ht="28.8" x14ac:dyDescent="0.3">
      <c r="A19" s="26" t="s">
        <v>144</v>
      </c>
      <c r="B19" s="4"/>
      <c r="C19" s="26" t="s">
        <v>41</v>
      </c>
      <c r="D19" s="3"/>
      <c r="E19" s="3"/>
      <c r="F19" s="33"/>
      <c r="G19" s="22">
        <v>80</v>
      </c>
      <c r="H19" s="32"/>
      <c r="I19" s="33"/>
      <c r="J19" s="32"/>
      <c r="K19" s="33"/>
      <c r="L19" s="32"/>
      <c r="M19" s="134"/>
      <c r="N19" s="22">
        <v>20</v>
      </c>
      <c r="O19" s="134">
        <v>1</v>
      </c>
      <c r="P19" s="136"/>
      <c r="Q19" s="33"/>
      <c r="R19" s="33"/>
      <c r="S19" s="136"/>
      <c r="T19" s="136"/>
      <c r="U19" s="136"/>
      <c r="V19" s="50"/>
      <c r="W19" s="50"/>
      <c r="X19" s="28">
        <f t="shared" si="0"/>
        <v>101</v>
      </c>
      <c r="Y19" s="77">
        <f t="shared" si="3"/>
        <v>20</v>
      </c>
      <c r="Z19" s="77">
        <f t="shared" si="1"/>
        <v>1</v>
      </c>
      <c r="AA19" s="78">
        <f t="shared" si="2"/>
        <v>0</v>
      </c>
      <c r="AB19" s="133" t="s">
        <v>465</v>
      </c>
      <c r="AC19" s="67" t="s">
        <v>251</v>
      </c>
      <c r="AD19" s="77" t="s">
        <v>226</v>
      </c>
      <c r="AE19" s="56" t="s">
        <v>244</v>
      </c>
      <c r="AF19" s="15" t="s">
        <v>226</v>
      </c>
      <c r="AG19" s="15"/>
      <c r="AH19" s="15"/>
    </row>
    <row r="20" spans="1:35" ht="28.8" x14ac:dyDescent="0.3">
      <c r="A20" s="26" t="s">
        <v>68</v>
      </c>
      <c r="B20" s="4"/>
      <c r="C20" s="26" t="s">
        <v>430</v>
      </c>
      <c r="D20" s="3"/>
      <c r="E20" s="3"/>
      <c r="F20" s="33"/>
      <c r="G20" s="32"/>
      <c r="H20" s="32"/>
      <c r="I20" s="33"/>
      <c r="J20" s="32"/>
      <c r="K20" s="33"/>
      <c r="L20" s="32"/>
      <c r="M20" s="134"/>
      <c r="N20" s="22">
        <v>1</v>
      </c>
      <c r="O20" s="136"/>
      <c r="P20" s="136"/>
      <c r="Q20" s="33"/>
      <c r="R20" s="33"/>
      <c r="S20" s="134">
        <v>2</v>
      </c>
      <c r="T20" s="136"/>
      <c r="U20" s="136"/>
      <c r="V20" s="50"/>
      <c r="W20" s="50"/>
      <c r="X20" s="28">
        <f t="shared" si="0"/>
        <v>3</v>
      </c>
      <c r="Y20" s="77">
        <f t="shared" si="3"/>
        <v>1</v>
      </c>
      <c r="Z20" s="77">
        <f t="shared" si="1"/>
        <v>2</v>
      </c>
      <c r="AA20" s="78"/>
      <c r="AB20" s="20"/>
      <c r="AC20" s="67" t="s">
        <v>251</v>
      </c>
      <c r="AD20" s="77" t="s">
        <v>227</v>
      </c>
      <c r="AE20" s="56" t="s">
        <v>230</v>
      </c>
      <c r="AF20" s="2" t="s">
        <v>226</v>
      </c>
      <c r="AG20" s="2">
        <v>1</v>
      </c>
      <c r="AH20" s="2">
        <v>0</v>
      </c>
    </row>
    <row r="21" spans="1:35" s="46" customFormat="1" x14ac:dyDescent="0.3">
      <c r="A21" s="30" t="s">
        <v>42</v>
      </c>
      <c r="B21" s="30"/>
      <c r="C21" s="26" t="s">
        <v>43</v>
      </c>
      <c r="D21" s="45"/>
      <c r="E21" s="22"/>
      <c r="F21" s="28"/>
      <c r="G21" s="22"/>
      <c r="H21" s="22"/>
      <c r="I21" s="28"/>
      <c r="J21" s="22"/>
      <c r="K21" s="134">
        <v>10</v>
      </c>
      <c r="L21" s="22"/>
      <c r="M21" s="134"/>
      <c r="N21" s="22"/>
      <c r="O21" s="134"/>
      <c r="P21" s="134"/>
      <c r="Q21" s="28">
        <v>4</v>
      </c>
      <c r="R21" s="28"/>
      <c r="S21" s="134"/>
      <c r="T21" s="134"/>
      <c r="U21" s="134"/>
      <c r="V21" s="76"/>
      <c r="W21" s="76"/>
      <c r="X21" s="28">
        <f t="shared" si="0"/>
        <v>14</v>
      </c>
      <c r="Y21" s="77">
        <f t="shared" si="3"/>
        <v>10</v>
      </c>
      <c r="Z21" s="77">
        <f t="shared" si="1"/>
        <v>4</v>
      </c>
      <c r="AA21" s="78">
        <f t="shared" ref="AA21:AA51" si="4">V21+W21</f>
        <v>0</v>
      </c>
      <c r="AB21" s="20"/>
      <c r="AC21" s="67" t="s">
        <v>258</v>
      </c>
      <c r="AD21" s="77" t="s">
        <v>226</v>
      </c>
      <c r="AE21" s="56" t="s">
        <v>244</v>
      </c>
      <c r="AF21" s="15" t="s">
        <v>226</v>
      </c>
      <c r="AG21" s="15"/>
      <c r="AH21" s="15"/>
    </row>
    <row r="22" spans="1:35" s="48" customFormat="1" ht="28.8" x14ac:dyDescent="0.3">
      <c r="A22" s="35" t="s">
        <v>44</v>
      </c>
      <c r="B22" s="35"/>
      <c r="C22" s="34" t="s">
        <v>355</v>
      </c>
      <c r="D22" s="36"/>
      <c r="E22" s="36"/>
      <c r="F22" s="33"/>
      <c r="G22" s="33"/>
      <c r="H22" s="33"/>
      <c r="I22" s="33"/>
      <c r="J22" s="33"/>
      <c r="K22" s="33"/>
      <c r="L22" s="33"/>
      <c r="M22" s="134"/>
      <c r="N22" s="33"/>
      <c r="O22" s="136"/>
      <c r="P22" s="136"/>
      <c r="Q22" s="33"/>
      <c r="R22" s="33"/>
      <c r="S22" s="136"/>
      <c r="T22" s="136"/>
      <c r="U22" s="136"/>
      <c r="V22" s="33"/>
      <c r="W22" s="33"/>
      <c r="X22" s="28">
        <f t="shared" si="0"/>
        <v>0</v>
      </c>
      <c r="Y22" s="77">
        <f t="shared" si="3"/>
        <v>0</v>
      </c>
      <c r="Z22" s="77">
        <f t="shared" si="1"/>
        <v>0</v>
      </c>
      <c r="AA22" s="80">
        <f t="shared" si="4"/>
        <v>0</v>
      </c>
      <c r="AB22" s="34" t="s">
        <v>354</v>
      </c>
      <c r="AC22" s="68" t="s">
        <v>258</v>
      </c>
      <c r="AD22" s="77" t="s">
        <v>226</v>
      </c>
      <c r="AE22" s="56" t="s">
        <v>237</v>
      </c>
      <c r="AF22" s="2" t="s">
        <v>226</v>
      </c>
      <c r="AG22" s="2"/>
      <c r="AH22" s="2"/>
    </row>
    <row r="23" spans="1:35" s="46" customFormat="1" ht="57.6" x14ac:dyDescent="0.3">
      <c r="A23" s="30" t="s">
        <v>45</v>
      </c>
      <c r="B23" s="30"/>
      <c r="C23" s="26" t="s">
        <v>46</v>
      </c>
      <c r="D23" s="45"/>
      <c r="E23" s="45"/>
      <c r="F23" s="33"/>
      <c r="G23" s="32"/>
      <c r="H23" s="32"/>
      <c r="I23" s="33"/>
      <c r="J23" s="32"/>
      <c r="K23" s="134">
        <v>3</v>
      </c>
      <c r="L23" s="32"/>
      <c r="M23" s="134"/>
      <c r="N23" s="32"/>
      <c r="O23" s="136"/>
      <c r="P23" s="136"/>
      <c r="Q23" s="28">
        <v>5</v>
      </c>
      <c r="R23" s="28"/>
      <c r="S23" s="134"/>
      <c r="T23" s="136"/>
      <c r="U23" s="134">
        <v>5</v>
      </c>
      <c r="V23" s="50"/>
      <c r="W23" s="50"/>
      <c r="X23" s="28">
        <f t="shared" si="0"/>
        <v>13</v>
      </c>
      <c r="Y23" s="77">
        <f t="shared" si="3"/>
        <v>3</v>
      </c>
      <c r="Z23" s="77">
        <f t="shared" si="1"/>
        <v>10</v>
      </c>
      <c r="AA23" s="78">
        <f t="shared" si="4"/>
        <v>0</v>
      </c>
      <c r="AB23" s="26" t="s">
        <v>362</v>
      </c>
      <c r="AC23" s="67" t="s">
        <v>258</v>
      </c>
      <c r="AD23" s="77" t="s">
        <v>227</v>
      </c>
      <c r="AE23" s="56" t="s">
        <v>236</v>
      </c>
      <c r="AF23" s="2" t="s">
        <v>227</v>
      </c>
      <c r="AG23" s="2"/>
      <c r="AH23" s="2"/>
    </row>
    <row r="24" spans="1:35" ht="43.2" x14ac:dyDescent="0.3">
      <c r="A24" s="20" t="s">
        <v>47</v>
      </c>
      <c r="B24" s="4"/>
      <c r="C24" s="26" t="s">
        <v>48</v>
      </c>
      <c r="D24" s="3"/>
      <c r="E24" s="22"/>
      <c r="F24" s="28"/>
      <c r="G24" s="22"/>
      <c r="H24" s="22"/>
      <c r="I24" s="28"/>
      <c r="J24" s="22"/>
      <c r="K24" s="28"/>
      <c r="L24" s="22"/>
      <c r="M24" s="134"/>
      <c r="N24" s="22"/>
      <c r="O24" s="134"/>
      <c r="P24" s="134">
        <v>1</v>
      </c>
      <c r="Q24" s="28"/>
      <c r="R24" s="28">
        <v>4</v>
      </c>
      <c r="S24" s="134"/>
      <c r="T24" s="134"/>
      <c r="U24" s="134"/>
      <c r="V24" s="76"/>
      <c r="W24" s="76"/>
      <c r="X24" s="28">
        <f t="shared" si="0"/>
        <v>5</v>
      </c>
      <c r="Y24" s="77">
        <f t="shared" si="3"/>
        <v>0</v>
      </c>
      <c r="Z24" s="77">
        <f t="shared" si="1"/>
        <v>5</v>
      </c>
      <c r="AA24" s="78">
        <f t="shared" si="4"/>
        <v>0</v>
      </c>
      <c r="AB24" s="20"/>
      <c r="AC24" s="67" t="s">
        <v>251</v>
      </c>
      <c r="AD24" s="77" t="s">
        <v>226</v>
      </c>
      <c r="AE24" s="56" t="s">
        <v>244</v>
      </c>
      <c r="AF24" s="15" t="s">
        <v>226</v>
      </c>
      <c r="AG24" s="15"/>
      <c r="AH24" s="15"/>
    </row>
    <row r="25" spans="1:35" ht="28.8" x14ac:dyDescent="0.3">
      <c r="A25" s="20" t="s">
        <v>49</v>
      </c>
      <c r="B25" s="4"/>
      <c r="C25" s="26" t="s">
        <v>50</v>
      </c>
      <c r="D25" s="22"/>
      <c r="E25" s="22"/>
      <c r="F25" s="28"/>
      <c r="G25" s="22">
        <v>1</v>
      </c>
      <c r="H25" s="22"/>
      <c r="I25" s="28"/>
      <c r="J25" s="22"/>
      <c r="K25" s="134">
        <v>1</v>
      </c>
      <c r="L25" s="22"/>
      <c r="M25" s="134"/>
      <c r="N25" s="22"/>
      <c r="O25" s="134"/>
      <c r="P25" s="134"/>
      <c r="Q25" s="28">
        <v>4</v>
      </c>
      <c r="R25" s="28"/>
      <c r="S25" s="134"/>
      <c r="T25" s="134"/>
      <c r="U25" s="134"/>
      <c r="V25" s="76"/>
      <c r="W25" s="76"/>
      <c r="X25" s="28">
        <f t="shared" si="0"/>
        <v>6</v>
      </c>
      <c r="Y25" s="77">
        <f t="shared" si="3"/>
        <v>1</v>
      </c>
      <c r="Z25" s="77">
        <f t="shared" si="1"/>
        <v>4</v>
      </c>
      <c r="AA25" s="78">
        <f t="shared" si="4"/>
        <v>0</v>
      </c>
      <c r="AB25" s="20"/>
      <c r="AC25" s="67" t="s">
        <v>256</v>
      </c>
      <c r="AD25" s="77" t="s">
        <v>227</v>
      </c>
      <c r="AE25" s="56" t="s">
        <v>244</v>
      </c>
      <c r="AF25" s="2" t="s">
        <v>226</v>
      </c>
      <c r="AG25" s="2"/>
      <c r="AH25" s="2"/>
    </row>
    <row r="26" spans="1:35" ht="43.2" x14ac:dyDescent="0.3">
      <c r="A26" s="4" t="s">
        <v>25</v>
      </c>
      <c r="B26" s="4"/>
      <c r="C26" s="26" t="s">
        <v>51</v>
      </c>
      <c r="D26" s="22"/>
      <c r="E26" s="22"/>
      <c r="F26" s="168">
        <v>30</v>
      </c>
      <c r="G26" s="22"/>
      <c r="H26" s="22"/>
      <c r="I26" s="28"/>
      <c r="J26" s="22"/>
      <c r="K26" s="28"/>
      <c r="L26" s="168">
        <v>0</v>
      </c>
      <c r="M26" s="134">
        <v>5</v>
      </c>
      <c r="N26" s="22"/>
      <c r="O26" s="134"/>
      <c r="P26" s="134"/>
      <c r="Q26" s="28"/>
      <c r="R26" s="28"/>
      <c r="S26" s="134">
        <v>2</v>
      </c>
      <c r="T26" s="134"/>
      <c r="U26" s="134"/>
      <c r="V26" s="76"/>
      <c r="W26" s="76"/>
      <c r="X26" s="28">
        <f t="shared" si="0"/>
        <v>37</v>
      </c>
      <c r="Y26" s="77">
        <f t="shared" si="3"/>
        <v>35</v>
      </c>
      <c r="Z26" s="77">
        <f t="shared" si="1"/>
        <v>2</v>
      </c>
      <c r="AA26" s="78">
        <f t="shared" si="4"/>
        <v>0</v>
      </c>
      <c r="AB26" s="20"/>
      <c r="AC26" s="67" t="s">
        <v>254</v>
      </c>
      <c r="AD26" s="77" t="s">
        <v>226</v>
      </c>
      <c r="AE26" s="56" t="s">
        <v>244</v>
      </c>
      <c r="AF26" s="2" t="s">
        <v>227</v>
      </c>
      <c r="AG26" s="2"/>
      <c r="AH26" s="2"/>
    </row>
    <row r="27" spans="1:35" ht="28.8" x14ac:dyDescent="0.3">
      <c r="A27" s="20" t="s">
        <v>52</v>
      </c>
      <c r="C27" s="26" t="s">
        <v>53</v>
      </c>
      <c r="D27" s="3"/>
      <c r="E27" s="3"/>
      <c r="F27" s="32"/>
      <c r="G27" s="32"/>
      <c r="H27" s="32"/>
      <c r="I27" s="33"/>
      <c r="J27" s="32"/>
      <c r="K27" s="33"/>
      <c r="L27" s="32"/>
      <c r="M27" s="134"/>
      <c r="N27" s="32"/>
      <c r="O27" s="136"/>
      <c r="P27" s="136"/>
      <c r="Q27" s="33"/>
      <c r="R27" s="33"/>
      <c r="S27" s="136"/>
      <c r="T27" s="136"/>
      <c r="U27" s="136"/>
      <c r="V27" s="50"/>
      <c r="W27" s="50"/>
      <c r="X27" s="28">
        <f t="shared" si="0"/>
        <v>0</v>
      </c>
      <c r="Y27" s="77">
        <f t="shared" si="3"/>
        <v>0</v>
      </c>
      <c r="Z27" s="77">
        <f t="shared" si="1"/>
        <v>0</v>
      </c>
      <c r="AA27" s="78">
        <f t="shared" si="4"/>
        <v>0</v>
      </c>
      <c r="AB27" s="20"/>
      <c r="AC27" s="67" t="s">
        <v>387</v>
      </c>
      <c r="AD27" s="77" t="s">
        <v>226</v>
      </c>
      <c r="AE27" s="56" t="s">
        <v>237</v>
      </c>
      <c r="AF27" s="15" t="s">
        <v>226</v>
      </c>
      <c r="AG27" s="15"/>
      <c r="AH27" s="15"/>
    </row>
    <row r="28" spans="1:35" ht="43.2" x14ac:dyDescent="0.3">
      <c r="A28" s="4" t="s">
        <v>209</v>
      </c>
      <c r="B28" s="4"/>
      <c r="C28" s="26" t="s">
        <v>54</v>
      </c>
      <c r="D28" s="3"/>
      <c r="E28" s="3"/>
      <c r="F28" s="33"/>
      <c r="G28" s="32"/>
      <c r="H28" s="32"/>
      <c r="I28" s="33"/>
      <c r="J28" s="32"/>
      <c r="K28" s="33"/>
      <c r="L28" s="32"/>
      <c r="M28" s="134">
        <v>30</v>
      </c>
      <c r="N28" s="32"/>
      <c r="O28" s="136"/>
      <c r="P28" s="136"/>
      <c r="Q28" s="33"/>
      <c r="R28" s="33"/>
      <c r="S28" s="136"/>
      <c r="T28" s="136"/>
      <c r="U28" s="136"/>
      <c r="V28" s="50"/>
      <c r="W28" s="50"/>
      <c r="X28" s="28">
        <f t="shared" si="0"/>
        <v>30</v>
      </c>
      <c r="Y28" s="77">
        <f t="shared" si="3"/>
        <v>30</v>
      </c>
      <c r="Z28" s="77">
        <f t="shared" si="1"/>
        <v>0</v>
      </c>
      <c r="AA28" s="78">
        <f t="shared" si="4"/>
        <v>0</v>
      </c>
      <c r="AB28" s="20" t="s">
        <v>20</v>
      </c>
      <c r="AC28" s="67" t="s">
        <v>387</v>
      </c>
      <c r="AD28" s="77" t="s">
        <v>226</v>
      </c>
      <c r="AE28" s="56" t="s">
        <v>244</v>
      </c>
      <c r="AF28" s="2" t="s">
        <v>227</v>
      </c>
      <c r="AG28" s="2"/>
      <c r="AH28" s="2"/>
    </row>
    <row r="29" spans="1:35" ht="43.2" x14ac:dyDescent="0.3">
      <c r="A29" s="20" t="s">
        <v>55</v>
      </c>
      <c r="B29" s="4"/>
      <c r="C29" s="34" t="s">
        <v>56</v>
      </c>
      <c r="D29" s="22"/>
      <c r="E29" s="22"/>
      <c r="F29" s="22"/>
      <c r="G29" s="22"/>
      <c r="H29" s="22"/>
      <c r="I29" s="28">
        <v>1</v>
      </c>
      <c r="J29" s="22"/>
      <c r="K29" s="134">
        <v>2</v>
      </c>
      <c r="L29" s="22"/>
      <c r="M29" s="134"/>
      <c r="N29" s="22"/>
      <c r="O29" s="134"/>
      <c r="P29" s="134">
        <v>4</v>
      </c>
      <c r="Q29" s="28">
        <v>2</v>
      </c>
      <c r="R29" s="28">
        <v>2</v>
      </c>
      <c r="S29" s="134">
        <v>2</v>
      </c>
      <c r="T29" s="134">
        <v>1</v>
      </c>
      <c r="U29" s="134"/>
      <c r="V29" s="76"/>
      <c r="W29" s="76"/>
      <c r="X29" s="28">
        <f t="shared" si="0"/>
        <v>14</v>
      </c>
      <c r="Y29" s="77">
        <f t="shared" si="3"/>
        <v>3</v>
      </c>
      <c r="Z29" s="77">
        <f t="shared" si="1"/>
        <v>11</v>
      </c>
      <c r="AA29" s="78">
        <f t="shared" si="4"/>
        <v>0</v>
      </c>
      <c r="AB29" s="20"/>
      <c r="AC29" s="67" t="s">
        <v>251</v>
      </c>
      <c r="AD29" s="77" t="s">
        <v>226</v>
      </c>
      <c r="AE29" s="56" t="s">
        <v>244</v>
      </c>
      <c r="AF29" s="2" t="s">
        <v>226</v>
      </c>
      <c r="AG29" s="2"/>
      <c r="AH29" s="2"/>
    </row>
    <row r="30" spans="1:35" ht="28.8" x14ac:dyDescent="0.3">
      <c r="A30" s="20"/>
      <c r="B30" s="4"/>
      <c r="C30" s="34" t="s">
        <v>57</v>
      </c>
      <c r="D30" s="3"/>
      <c r="E30" s="3"/>
      <c r="F30" s="32"/>
      <c r="G30" s="32"/>
      <c r="H30" s="32"/>
      <c r="I30" s="28">
        <v>1</v>
      </c>
      <c r="J30" s="32"/>
      <c r="K30" s="33"/>
      <c r="L30" s="32"/>
      <c r="M30" s="134"/>
      <c r="N30" s="32"/>
      <c r="O30" s="136"/>
      <c r="P30" s="136"/>
      <c r="Q30" s="33"/>
      <c r="R30" s="33"/>
      <c r="S30" s="136"/>
      <c r="T30" s="136"/>
      <c r="U30" s="136"/>
      <c r="V30" s="50"/>
      <c r="W30" s="50"/>
      <c r="X30" s="28">
        <f t="shared" si="0"/>
        <v>1</v>
      </c>
      <c r="Y30" s="77">
        <f t="shared" si="3"/>
        <v>1</v>
      </c>
      <c r="Z30" s="77">
        <f t="shared" si="1"/>
        <v>0</v>
      </c>
      <c r="AA30" s="78">
        <f t="shared" si="4"/>
        <v>0</v>
      </c>
      <c r="AB30" s="26" t="s">
        <v>178</v>
      </c>
      <c r="AC30" s="67" t="s">
        <v>257</v>
      </c>
      <c r="AD30" s="77" t="s">
        <v>226</v>
      </c>
      <c r="AE30" s="56" t="s">
        <v>229</v>
      </c>
      <c r="AF30" s="15" t="s">
        <v>227</v>
      </c>
      <c r="AG30" s="15"/>
      <c r="AH30" s="15"/>
    </row>
    <row r="31" spans="1:35" ht="28.8" x14ac:dyDescent="0.3">
      <c r="A31" s="20" t="s">
        <v>58</v>
      </c>
      <c r="B31" s="4"/>
      <c r="C31" s="26" t="s">
        <v>59</v>
      </c>
      <c r="D31" s="22"/>
      <c r="E31" s="22"/>
      <c r="F31" s="22"/>
      <c r="G31" s="22">
        <v>10</v>
      </c>
      <c r="H31" s="22"/>
      <c r="I31" s="28"/>
      <c r="J31" s="22">
        <v>1</v>
      </c>
      <c r="K31" s="28"/>
      <c r="L31" s="170">
        <v>2</v>
      </c>
      <c r="M31" s="134"/>
      <c r="N31" s="22"/>
      <c r="O31" s="134"/>
      <c r="P31" s="134"/>
      <c r="Q31" s="28">
        <v>25</v>
      </c>
      <c r="R31" s="28"/>
      <c r="S31" s="134"/>
      <c r="T31" s="134"/>
      <c r="U31" s="134"/>
      <c r="V31" s="76"/>
      <c r="W31" s="76"/>
      <c r="X31" s="28">
        <f t="shared" si="0"/>
        <v>38</v>
      </c>
      <c r="Y31" s="77">
        <f t="shared" si="3"/>
        <v>3</v>
      </c>
      <c r="Z31" s="77">
        <f t="shared" si="1"/>
        <v>25</v>
      </c>
      <c r="AA31" s="78">
        <f t="shared" si="4"/>
        <v>0</v>
      </c>
      <c r="AB31" s="20"/>
      <c r="AC31" s="67" t="s">
        <v>256</v>
      </c>
      <c r="AD31" s="77" t="s">
        <v>226</v>
      </c>
      <c r="AE31" s="56" t="s">
        <v>244</v>
      </c>
      <c r="AF31" s="2" t="s">
        <v>226</v>
      </c>
      <c r="AG31" s="2"/>
      <c r="AH31" s="2"/>
    </row>
    <row r="32" spans="1:35" ht="28.8" x14ac:dyDescent="0.3">
      <c r="A32" s="26" t="s">
        <v>381</v>
      </c>
      <c r="B32" s="4" t="s">
        <v>381</v>
      </c>
      <c r="C32" s="34" t="s">
        <v>286</v>
      </c>
      <c r="D32" s="3"/>
      <c r="E32" s="3"/>
      <c r="F32" s="22">
        <v>5</v>
      </c>
      <c r="G32" s="22"/>
      <c r="H32" s="165">
        <v>5</v>
      </c>
      <c r="I32" s="28">
        <v>5</v>
      </c>
      <c r="J32" s="22">
        <v>5</v>
      </c>
      <c r="K32" s="134">
        <v>5</v>
      </c>
      <c r="L32" s="134">
        <v>5</v>
      </c>
      <c r="M32" s="134">
        <v>5</v>
      </c>
      <c r="N32" s="22">
        <v>7</v>
      </c>
      <c r="O32" s="134"/>
      <c r="P32" s="134"/>
      <c r="Q32" s="28">
        <v>6</v>
      </c>
      <c r="R32" s="28"/>
      <c r="S32" s="134"/>
      <c r="T32" s="134"/>
      <c r="U32" s="134"/>
      <c r="V32" s="76"/>
      <c r="W32" s="76"/>
      <c r="X32" s="28">
        <f t="shared" ref="X32:X61" si="5">SUM(F32:W32)</f>
        <v>48</v>
      </c>
      <c r="Y32" s="77">
        <f t="shared" ref="Y32:Y61" si="6">H32+I32+J32+K32+L32+M32+N32+F32</f>
        <v>42</v>
      </c>
      <c r="Z32" s="77">
        <f t="shared" si="1"/>
        <v>6</v>
      </c>
      <c r="AA32" s="78">
        <f t="shared" si="4"/>
        <v>0</v>
      </c>
      <c r="AB32" s="133" t="s">
        <v>462</v>
      </c>
      <c r="AC32" s="67" t="s">
        <v>251</v>
      </c>
      <c r="AD32" s="77" t="s">
        <v>226</v>
      </c>
      <c r="AE32" s="56" t="s">
        <v>244</v>
      </c>
      <c r="AF32" s="2" t="s">
        <v>226</v>
      </c>
      <c r="AG32" s="2"/>
      <c r="AH32" s="2"/>
    </row>
    <row r="33" spans="1:39" ht="28.8" x14ac:dyDescent="0.3">
      <c r="A33" s="26" t="s">
        <v>259</v>
      </c>
      <c r="B33" s="4"/>
      <c r="C33" s="26" t="s">
        <v>268</v>
      </c>
      <c r="D33" s="22"/>
      <c r="E33" s="22"/>
      <c r="F33" s="22"/>
      <c r="G33" s="22"/>
      <c r="H33" s="22"/>
      <c r="I33" s="28"/>
      <c r="J33" s="22"/>
      <c r="K33" s="28"/>
      <c r="L33" s="22"/>
      <c r="M33" s="134"/>
      <c r="N33" s="22">
        <v>1</v>
      </c>
      <c r="O33" s="134"/>
      <c r="P33" s="134">
        <v>5</v>
      </c>
      <c r="Q33" s="28"/>
      <c r="R33" s="28">
        <v>5</v>
      </c>
      <c r="S33" s="134"/>
      <c r="T33" s="134"/>
      <c r="U33" s="134"/>
      <c r="V33" s="76">
        <v>1</v>
      </c>
      <c r="W33" s="76"/>
      <c r="X33" s="28">
        <f t="shared" si="5"/>
        <v>12</v>
      </c>
      <c r="Y33" s="77">
        <f t="shared" si="6"/>
        <v>1</v>
      </c>
      <c r="Z33" s="77">
        <f t="shared" si="1"/>
        <v>10</v>
      </c>
      <c r="AA33" s="78">
        <f t="shared" si="4"/>
        <v>1</v>
      </c>
      <c r="AB33" s="26" t="s">
        <v>269</v>
      </c>
      <c r="AC33" s="67" t="s">
        <v>251</v>
      </c>
      <c r="AD33" s="77" t="s">
        <v>227</v>
      </c>
      <c r="AE33" s="56" t="s">
        <v>229</v>
      </c>
      <c r="AF33" s="15" t="s">
        <v>227</v>
      </c>
      <c r="AG33" s="15">
        <v>1</v>
      </c>
      <c r="AH33" s="15">
        <v>11</v>
      </c>
    </row>
    <row r="34" spans="1:39" ht="158.4" x14ac:dyDescent="0.3">
      <c r="A34" s="26" t="s">
        <v>259</v>
      </c>
      <c r="B34" s="4"/>
      <c r="C34" s="26" t="s">
        <v>389</v>
      </c>
      <c r="D34" s="22"/>
      <c r="E34" s="22"/>
      <c r="F34" s="22"/>
      <c r="G34" s="22"/>
      <c r="H34" s="22"/>
      <c r="I34" s="28"/>
      <c r="J34" s="22"/>
      <c r="K34" s="28"/>
      <c r="L34" s="22"/>
      <c r="M34" s="134"/>
      <c r="N34" s="22">
        <v>8</v>
      </c>
      <c r="O34" s="134"/>
      <c r="P34" s="134">
        <v>36</v>
      </c>
      <c r="Q34" s="28"/>
      <c r="R34" s="28">
        <v>36</v>
      </c>
      <c r="S34" s="134"/>
      <c r="T34" s="134">
        <v>10</v>
      </c>
      <c r="U34" s="134"/>
      <c r="V34" s="76">
        <v>10</v>
      </c>
      <c r="W34" s="76">
        <v>10</v>
      </c>
      <c r="X34" s="28">
        <f t="shared" si="5"/>
        <v>110</v>
      </c>
      <c r="Y34" s="77">
        <f t="shared" si="6"/>
        <v>8</v>
      </c>
      <c r="Z34" s="77">
        <f t="shared" si="1"/>
        <v>82</v>
      </c>
      <c r="AA34" s="78">
        <f t="shared" si="4"/>
        <v>20</v>
      </c>
      <c r="AB34" s="26" t="s">
        <v>461</v>
      </c>
      <c r="AC34" s="67" t="s">
        <v>251</v>
      </c>
      <c r="AD34" s="77" t="s">
        <v>227</v>
      </c>
      <c r="AE34" s="56" t="s">
        <v>229</v>
      </c>
      <c r="AF34" s="2" t="s">
        <v>227</v>
      </c>
      <c r="AG34" s="2">
        <v>25</v>
      </c>
      <c r="AH34" s="2">
        <v>250</v>
      </c>
    </row>
    <row r="35" spans="1:39" ht="28.8" x14ac:dyDescent="0.3">
      <c r="A35" s="26" t="s">
        <v>68</v>
      </c>
      <c r="B35" s="4"/>
      <c r="C35" s="26" t="s">
        <v>277</v>
      </c>
      <c r="D35" s="22"/>
      <c r="E35" s="22"/>
      <c r="F35" s="22"/>
      <c r="G35" s="22"/>
      <c r="H35" s="22"/>
      <c r="I35" s="28"/>
      <c r="J35" s="22"/>
      <c r="K35" s="28"/>
      <c r="L35" s="22"/>
      <c r="M35" s="134"/>
      <c r="N35" s="22">
        <v>15</v>
      </c>
      <c r="O35" s="134"/>
      <c r="P35" s="134"/>
      <c r="Q35" s="28"/>
      <c r="R35" s="28"/>
      <c r="S35" s="134"/>
      <c r="T35" s="134"/>
      <c r="U35" s="134"/>
      <c r="V35" s="76"/>
      <c r="W35" s="76"/>
      <c r="X35" s="28">
        <f t="shared" si="5"/>
        <v>15</v>
      </c>
      <c r="Y35" s="77">
        <f t="shared" si="6"/>
        <v>15</v>
      </c>
      <c r="Z35" s="77">
        <f t="shared" si="1"/>
        <v>0</v>
      </c>
      <c r="AA35" s="78">
        <f t="shared" si="4"/>
        <v>0</v>
      </c>
      <c r="AB35" s="133" t="s">
        <v>463</v>
      </c>
      <c r="AC35" s="67" t="s">
        <v>251</v>
      </c>
      <c r="AD35" s="77" t="s">
        <v>226</v>
      </c>
      <c r="AE35" s="56" t="s">
        <v>236</v>
      </c>
      <c r="AF35" s="2" t="s">
        <v>227</v>
      </c>
      <c r="AG35" s="2"/>
      <c r="AH35" s="2"/>
    </row>
    <row r="36" spans="1:39" ht="57.6" x14ac:dyDescent="0.3">
      <c r="A36" s="20" t="s">
        <v>60</v>
      </c>
      <c r="B36" s="4"/>
      <c r="C36" s="34" t="s">
        <v>438</v>
      </c>
      <c r="D36" s="3"/>
      <c r="E36" s="22"/>
      <c r="F36" s="22"/>
      <c r="G36" s="22"/>
      <c r="H36" s="22"/>
      <c r="I36" s="28">
        <v>10</v>
      </c>
      <c r="J36" s="22"/>
      <c r="K36" s="28"/>
      <c r="L36" s="22"/>
      <c r="M36" s="134"/>
      <c r="N36" s="22"/>
      <c r="O36" s="134"/>
      <c r="P36" s="134">
        <v>2</v>
      </c>
      <c r="Q36" s="28"/>
      <c r="R36" s="28"/>
      <c r="S36" s="134">
        <v>3</v>
      </c>
      <c r="T36" s="134"/>
      <c r="U36" s="134"/>
      <c r="V36" s="76"/>
      <c r="W36" s="76"/>
      <c r="X36" s="28">
        <f t="shared" si="5"/>
        <v>15</v>
      </c>
      <c r="Y36" s="77">
        <f t="shared" si="6"/>
        <v>10</v>
      </c>
      <c r="Z36" s="77">
        <f t="shared" si="1"/>
        <v>5</v>
      </c>
      <c r="AA36" s="78">
        <f t="shared" si="4"/>
        <v>0</v>
      </c>
      <c r="AB36" s="161" t="s">
        <v>459</v>
      </c>
      <c r="AC36" s="67" t="s">
        <v>257</v>
      </c>
      <c r="AD36" s="77" t="s">
        <v>226</v>
      </c>
      <c r="AE36" s="56" t="s">
        <v>236</v>
      </c>
      <c r="AF36" s="15" t="s">
        <v>227</v>
      </c>
      <c r="AG36" s="15"/>
      <c r="AH36" s="15"/>
    </row>
    <row r="37" spans="1:39" ht="28.8" x14ac:dyDescent="0.3">
      <c r="A37" s="26" t="s">
        <v>259</v>
      </c>
      <c r="B37" s="26"/>
      <c r="C37" s="26" t="s">
        <v>270</v>
      </c>
      <c r="D37" s="22"/>
      <c r="E37" s="22"/>
      <c r="F37" s="22"/>
      <c r="G37" s="22"/>
      <c r="H37" s="22"/>
      <c r="I37" s="28"/>
      <c r="J37" s="22"/>
      <c r="K37" s="28"/>
      <c r="L37" s="22"/>
      <c r="M37" s="134"/>
      <c r="N37" s="22">
        <v>2</v>
      </c>
      <c r="O37" s="134"/>
      <c r="P37" s="134">
        <v>5</v>
      </c>
      <c r="Q37" s="28"/>
      <c r="R37" s="28">
        <v>4</v>
      </c>
      <c r="S37" s="134"/>
      <c r="T37" s="134"/>
      <c r="U37" s="134"/>
      <c r="V37" s="76">
        <v>2</v>
      </c>
      <c r="W37" s="76"/>
      <c r="X37" s="28">
        <f t="shared" si="5"/>
        <v>13</v>
      </c>
      <c r="Y37" s="77">
        <f t="shared" si="6"/>
        <v>2</v>
      </c>
      <c r="Z37" s="77">
        <f t="shared" si="1"/>
        <v>9</v>
      </c>
      <c r="AA37" s="78">
        <f t="shared" si="4"/>
        <v>2</v>
      </c>
      <c r="AB37" s="26" t="s">
        <v>275</v>
      </c>
      <c r="AC37" s="67" t="s">
        <v>251</v>
      </c>
      <c r="AD37" s="77" t="s">
        <v>227</v>
      </c>
      <c r="AE37" s="56" t="s">
        <v>229</v>
      </c>
      <c r="AF37" s="2" t="s">
        <v>227</v>
      </c>
      <c r="AG37" s="2"/>
      <c r="AH37" s="2"/>
    </row>
    <row r="38" spans="1:39" s="124" customFormat="1" x14ac:dyDescent="0.3">
      <c r="A38" s="133"/>
      <c r="B38" s="133"/>
      <c r="C38" s="133" t="s">
        <v>432</v>
      </c>
      <c r="D38" s="129"/>
      <c r="E38" s="129"/>
      <c r="F38" s="129"/>
      <c r="G38" s="129"/>
      <c r="H38" s="129"/>
      <c r="I38" s="134"/>
      <c r="J38" s="129">
        <v>6</v>
      </c>
      <c r="K38" s="134"/>
      <c r="L38" s="129"/>
      <c r="M38" s="134"/>
      <c r="N38" s="129"/>
      <c r="O38" s="134"/>
      <c r="P38" s="134"/>
      <c r="Q38" s="134"/>
      <c r="R38" s="134"/>
      <c r="S38" s="134"/>
      <c r="T38" s="134">
        <v>10</v>
      </c>
      <c r="U38" s="134"/>
      <c r="V38" s="144"/>
      <c r="W38" s="144"/>
      <c r="X38" s="134"/>
      <c r="Y38" s="145"/>
      <c r="Z38" s="145"/>
      <c r="AA38" s="146"/>
      <c r="AB38" s="133"/>
      <c r="AC38" s="141" t="s">
        <v>255</v>
      </c>
      <c r="AD38" s="145" t="s">
        <v>227</v>
      </c>
      <c r="AE38" s="139" t="s">
        <v>229</v>
      </c>
      <c r="AF38" s="125"/>
      <c r="AG38" s="125"/>
      <c r="AH38" s="125"/>
    </row>
    <row r="39" spans="1:39" ht="28.8" x14ac:dyDescent="0.3">
      <c r="A39" s="26" t="s">
        <v>68</v>
      </c>
      <c r="B39" s="26"/>
      <c r="C39" s="26" t="s">
        <v>276</v>
      </c>
      <c r="D39" s="22"/>
      <c r="E39" s="22"/>
      <c r="F39" s="22"/>
      <c r="G39" s="22"/>
      <c r="H39" s="22"/>
      <c r="I39" s="28"/>
      <c r="J39" s="22"/>
      <c r="K39" s="28"/>
      <c r="L39" s="22"/>
      <c r="M39" s="134"/>
      <c r="N39" s="22">
        <v>6</v>
      </c>
      <c r="O39" s="134"/>
      <c r="P39" s="134"/>
      <c r="Q39" s="28"/>
      <c r="R39" s="28"/>
      <c r="S39" s="134"/>
      <c r="T39" s="134"/>
      <c r="U39" s="134"/>
      <c r="V39" s="76"/>
      <c r="W39" s="76"/>
      <c r="X39" s="28">
        <f t="shared" si="5"/>
        <v>6</v>
      </c>
      <c r="Y39" s="77">
        <f t="shared" si="6"/>
        <v>6</v>
      </c>
      <c r="Z39" s="77">
        <f t="shared" si="1"/>
        <v>0</v>
      </c>
      <c r="AA39" s="78">
        <f t="shared" si="4"/>
        <v>0</v>
      </c>
      <c r="AB39" s="26"/>
      <c r="AC39" s="67" t="s">
        <v>251</v>
      </c>
      <c r="AD39" s="77" t="s">
        <v>226</v>
      </c>
      <c r="AE39" s="56" t="s">
        <v>245</v>
      </c>
      <c r="AF39" s="2" t="s">
        <v>227</v>
      </c>
      <c r="AG39" s="2"/>
      <c r="AH39" s="2"/>
    </row>
    <row r="40" spans="1:39" ht="57.6" x14ac:dyDescent="0.3">
      <c r="A40" s="26"/>
      <c r="B40" s="26"/>
      <c r="C40" s="133" t="s">
        <v>390</v>
      </c>
      <c r="D40" s="110"/>
      <c r="E40" s="110"/>
      <c r="F40" s="110"/>
      <c r="G40" s="110">
        <v>60</v>
      </c>
      <c r="H40" s="110"/>
      <c r="I40" s="114"/>
      <c r="J40" s="110">
        <v>20</v>
      </c>
      <c r="K40" s="114"/>
      <c r="L40" s="110"/>
      <c r="M40" s="134"/>
      <c r="N40" s="110"/>
      <c r="O40" s="134"/>
      <c r="P40" s="134">
        <v>2</v>
      </c>
      <c r="Q40" s="114"/>
      <c r="R40" s="114"/>
      <c r="S40" s="134">
        <v>25</v>
      </c>
      <c r="T40" s="134"/>
      <c r="U40" s="134"/>
      <c r="V40" s="120"/>
      <c r="W40" s="120"/>
      <c r="X40" s="114">
        <v>115</v>
      </c>
      <c r="Y40" s="121">
        <v>20</v>
      </c>
      <c r="Z40" s="121">
        <v>35</v>
      </c>
      <c r="AA40" s="122">
        <v>0</v>
      </c>
      <c r="AB40" s="113" t="s">
        <v>420</v>
      </c>
      <c r="AC40" s="118" t="s">
        <v>255</v>
      </c>
      <c r="AD40" s="121" t="s">
        <v>226</v>
      </c>
      <c r="AE40" s="117" t="s">
        <v>244</v>
      </c>
      <c r="AF40" s="108" t="s">
        <v>227</v>
      </c>
      <c r="AG40" s="108"/>
      <c r="AH40" s="108"/>
      <c r="AI40" s="148"/>
    </row>
    <row r="41" spans="1:39" s="104" customFormat="1" ht="57.6" x14ac:dyDescent="0.3">
      <c r="A41" s="109"/>
      <c r="B41" s="107"/>
      <c r="C41" s="133" t="s">
        <v>391</v>
      </c>
      <c r="D41" s="110"/>
      <c r="E41" s="110"/>
      <c r="F41" s="110"/>
      <c r="G41" s="110"/>
      <c r="H41" s="163">
        <v>1</v>
      </c>
      <c r="I41" s="114"/>
      <c r="J41" s="110"/>
      <c r="K41" s="114"/>
      <c r="L41" s="110"/>
      <c r="M41" s="134"/>
      <c r="N41" s="110"/>
      <c r="O41" s="134"/>
      <c r="P41" s="134"/>
      <c r="Q41" s="114">
        <v>2</v>
      </c>
      <c r="R41" s="114"/>
      <c r="S41" s="134">
        <v>4</v>
      </c>
      <c r="T41" s="134">
        <v>4</v>
      </c>
      <c r="U41" s="134"/>
      <c r="V41" s="120">
        <v>4</v>
      </c>
      <c r="W41" s="120">
        <v>4</v>
      </c>
      <c r="X41" s="114">
        <v>18</v>
      </c>
      <c r="Y41" s="121">
        <v>0</v>
      </c>
      <c r="Z41" s="121">
        <v>10</v>
      </c>
      <c r="AA41" s="122">
        <v>8</v>
      </c>
      <c r="AB41" s="113" t="s">
        <v>421</v>
      </c>
      <c r="AC41" s="118" t="s">
        <v>255</v>
      </c>
      <c r="AD41" s="121" t="s">
        <v>227</v>
      </c>
      <c r="AE41" s="121" t="s">
        <v>229</v>
      </c>
      <c r="AF41" s="121" t="s">
        <v>227</v>
      </c>
      <c r="AG41" s="121"/>
      <c r="AH41" s="121"/>
    </row>
    <row r="42" spans="1:39" ht="28.8" x14ac:dyDescent="0.3">
      <c r="A42" s="20" t="s">
        <v>61</v>
      </c>
      <c r="B42" s="4"/>
      <c r="C42" s="26" t="s">
        <v>62</v>
      </c>
      <c r="D42" s="3"/>
      <c r="E42" s="3"/>
      <c r="F42" s="32"/>
      <c r="G42" s="32"/>
      <c r="H42" s="163">
        <v>1</v>
      </c>
      <c r="I42" s="28"/>
      <c r="J42" s="22">
        <v>1</v>
      </c>
      <c r="K42" s="33"/>
      <c r="L42" s="32"/>
      <c r="M42" s="134"/>
      <c r="N42" s="32"/>
      <c r="O42" s="136"/>
      <c r="P42" s="136"/>
      <c r="Q42" s="33"/>
      <c r="R42" s="33"/>
      <c r="S42" s="165">
        <v>1</v>
      </c>
      <c r="T42" s="134">
        <v>5</v>
      </c>
      <c r="U42" s="136"/>
      <c r="V42" s="50"/>
      <c r="W42" s="50"/>
      <c r="X42" s="28">
        <f t="shared" si="5"/>
        <v>8</v>
      </c>
      <c r="Y42" s="77">
        <f t="shared" si="6"/>
        <v>2</v>
      </c>
      <c r="Z42" s="77">
        <f t="shared" si="1"/>
        <v>6</v>
      </c>
      <c r="AA42" s="78">
        <f t="shared" si="4"/>
        <v>0</v>
      </c>
      <c r="AB42" s="164" t="s">
        <v>456</v>
      </c>
      <c r="AC42" s="67" t="s">
        <v>252</v>
      </c>
      <c r="AD42" s="77" t="s">
        <v>226</v>
      </c>
      <c r="AE42" s="56" t="s">
        <v>244</v>
      </c>
      <c r="AF42" s="2" t="s">
        <v>226</v>
      </c>
      <c r="AG42" s="2"/>
      <c r="AH42" s="2"/>
    </row>
    <row r="43" spans="1:39" x14ac:dyDescent="0.3">
      <c r="A43" s="26" t="s">
        <v>209</v>
      </c>
      <c r="B43" s="4"/>
      <c r="C43" s="26" t="s">
        <v>64</v>
      </c>
      <c r="D43" s="3"/>
      <c r="E43" s="3"/>
      <c r="F43" s="32"/>
      <c r="G43" s="32"/>
      <c r="H43" s="163">
        <v>10</v>
      </c>
      <c r="I43" s="134">
        <v>1</v>
      </c>
      <c r="J43" s="163">
        <v>0</v>
      </c>
      <c r="K43" s="134"/>
      <c r="L43" s="134"/>
      <c r="M43" s="134"/>
      <c r="N43" s="134">
        <v>2</v>
      </c>
      <c r="O43" s="134">
        <v>3</v>
      </c>
      <c r="P43" s="134"/>
      <c r="Q43" s="134"/>
      <c r="R43" s="134"/>
      <c r="S43" s="134"/>
      <c r="T43" s="134"/>
      <c r="U43" s="134"/>
      <c r="V43" s="76"/>
      <c r="W43" s="76"/>
      <c r="X43" s="28">
        <f t="shared" si="5"/>
        <v>16</v>
      </c>
      <c r="Y43" s="77">
        <f t="shared" si="6"/>
        <v>13</v>
      </c>
      <c r="Z43" s="77">
        <f t="shared" si="1"/>
        <v>3</v>
      </c>
      <c r="AA43" s="78">
        <f t="shared" si="4"/>
        <v>0</v>
      </c>
      <c r="AB43" s="20"/>
      <c r="AC43" s="67" t="s">
        <v>252</v>
      </c>
      <c r="AD43" s="77" t="s">
        <v>226</v>
      </c>
      <c r="AE43" s="56" t="s">
        <v>244</v>
      </c>
      <c r="AF43" s="15" t="s">
        <v>227</v>
      </c>
      <c r="AG43" s="15"/>
      <c r="AH43" s="15"/>
    </row>
    <row r="44" spans="1:39" ht="43.2" x14ac:dyDescent="0.3">
      <c r="A44" s="26" t="s">
        <v>144</v>
      </c>
      <c r="B44" s="26"/>
      <c r="C44" s="26" t="s">
        <v>65</v>
      </c>
      <c r="D44" s="22"/>
      <c r="E44" s="22"/>
      <c r="F44" s="22"/>
      <c r="G44" s="22">
        <v>1</v>
      </c>
      <c r="H44" s="22"/>
      <c r="I44" s="28"/>
      <c r="J44" s="22"/>
      <c r="K44" s="28"/>
      <c r="L44" s="22"/>
      <c r="M44" s="134"/>
      <c r="N44" s="22">
        <v>3</v>
      </c>
      <c r="O44" s="134"/>
      <c r="P44" s="134"/>
      <c r="Q44" s="28"/>
      <c r="R44" s="28"/>
      <c r="S44" s="134"/>
      <c r="T44" s="134"/>
      <c r="U44" s="134"/>
      <c r="V44" s="76"/>
      <c r="W44" s="76"/>
      <c r="X44" s="28">
        <f t="shared" si="5"/>
        <v>4</v>
      </c>
      <c r="Y44" s="77">
        <f t="shared" si="6"/>
        <v>3</v>
      </c>
      <c r="Z44" s="77">
        <f t="shared" si="1"/>
        <v>0</v>
      </c>
      <c r="AA44" s="78">
        <f t="shared" si="4"/>
        <v>0</v>
      </c>
      <c r="AB44" s="26" t="s">
        <v>464</v>
      </c>
      <c r="AC44" s="67" t="s">
        <v>251</v>
      </c>
      <c r="AD44" s="77" t="s">
        <v>226</v>
      </c>
      <c r="AE44" s="56" t="s">
        <v>236</v>
      </c>
      <c r="AF44" s="2" t="s">
        <v>226</v>
      </c>
      <c r="AG44" s="2"/>
      <c r="AH44" s="2"/>
    </row>
    <row r="45" spans="1:39" x14ac:dyDescent="0.3">
      <c r="A45" s="26" t="s">
        <v>144</v>
      </c>
      <c r="B45" s="26"/>
      <c r="C45" s="26" t="s">
        <v>429</v>
      </c>
      <c r="D45" s="22"/>
      <c r="E45" s="22"/>
      <c r="F45" s="22"/>
      <c r="G45" s="22"/>
      <c r="H45" s="22"/>
      <c r="I45" s="28"/>
      <c r="J45" s="22"/>
      <c r="K45" s="28"/>
      <c r="L45" s="22"/>
      <c r="M45" s="134"/>
      <c r="N45" s="22">
        <v>5</v>
      </c>
      <c r="O45" s="134"/>
      <c r="P45" s="134"/>
      <c r="Q45" s="28"/>
      <c r="R45" s="28"/>
      <c r="S45" s="134"/>
      <c r="T45" s="134">
        <v>4</v>
      </c>
      <c r="U45" s="134"/>
      <c r="V45" s="76"/>
      <c r="W45" s="76"/>
      <c r="X45" s="28">
        <f t="shared" si="5"/>
        <v>9</v>
      </c>
      <c r="Y45" s="77">
        <f t="shared" si="6"/>
        <v>5</v>
      </c>
      <c r="Z45" s="77">
        <f t="shared" si="1"/>
        <v>4</v>
      </c>
      <c r="AA45" s="78">
        <f t="shared" si="4"/>
        <v>0</v>
      </c>
      <c r="AB45" s="26"/>
      <c r="AC45" s="67" t="s">
        <v>251</v>
      </c>
      <c r="AD45" s="77" t="s">
        <v>227</v>
      </c>
      <c r="AE45" s="56" t="s">
        <v>245</v>
      </c>
      <c r="AF45" s="2" t="s">
        <v>227</v>
      </c>
      <c r="AG45" s="2"/>
      <c r="AH45" s="2"/>
    </row>
    <row r="46" spans="1:39" s="24" customFormat="1" ht="28.8" x14ac:dyDescent="0.3">
      <c r="A46" s="24" t="s">
        <v>66</v>
      </c>
      <c r="C46" s="34" t="s">
        <v>67</v>
      </c>
      <c r="F46" s="23"/>
      <c r="G46" s="23"/>
      <c r="H46" s="23"/>
      <c r="I46" s="33"/>
      <c r="J46" s="23"/>
      <c r="K46" s="23"/>
      <c r="L46" s="23"/>
      <c r="M46" s="137"/>
      <c r="N46" s="23"/>
      <c r="O46" s="136"/>
      <c r="P46" s="136"/>
      <c r="Q46" s="33"/>
      <c r="R46" s="33"/>
      <c r="S46" s="136"/>
      <c r="T46" s="136"/>
      <c r="U46" s="136"/>
      <c r="V46" s="23"/>
      <c r="W46" s="23"/>
      <c r="X46" s="34">
        <f t="shared" si="5"/>
        <v>0</v>
      </c>
      <c r="Y46" s="77">
        <f t="shared" si="6"/>
        <v>0</v>
      </c>
      <c r="Z46" s="77">
        <f t="shared" si="1"/>
        <v>0</v>
      </c>
      <c r="AA46" s="34">
        <f t="shared" si="4"/>
        <v>0</v>
      </c>
      <c r="AB46" s="34" t="s">
        <v>354</v>
      </c>
      <c r="AC46" s="68" t="s">
        <v>258</v>
      </c>
      <c r="AD46" s="77" t="s">
        <v>226</v>
      </c>
      <c r="AE46" s="56" t="s">
        <v>237</v>
      </c>
      <c r="AF46" s="15" t="s">
        <v>226</v>
      </c>
      <c r="AG46" s="15"/>
      <c r="AH46" s="15"/>
      <c r="AI46"/>
      <c r="AJ46"/>
      <c r="AK46"/>
      <c r="AL46"/>
      <c r="AM46"/>
    </row>
    <row r="47" spans="1:39" ht="43.2" x14ac:dyDescent="0.3">
      <c r="A47" s="26" t="s">
        <v>259</v>
      </c>
      <c r="B47" s="4"/>
      <c r="C47" s="26" t="s">
        <v>190</v>
      </c>
      <c r="D47" s="3"/>
      <c r="E47" s="3"/>
      <c r="F47" s="32"/>
      <c r="G47" s="32"/>
      <c r="H47" s="32"/>
      <c r="I47" s="33"/>
      <c r="J47" s="32"/>
      <c r="K47" s="33"/>
      <c r="L47" s="32"/>
      <c r="M47" s="134"/>
      <c r="N47" s="32"/>
      <c r="O47" s="136"/>
      <c r="P47" s="134">
        <v>25</v>
      </c>
      <c r="Q47" s="33"/>
      <c r="R47" s="28">
        <v>15</v>
      </c>
      <c r="S47" s="136"/>
      <c r="T47" s="136"/>
      <c r="U47" s="136"/>
      <c r="V47" s="50"/>
      <c r="W47" s="50"/>
      <c r="X47" s="28">
        <f t="shared" si="5"/>
        <v>40</v>
      </c>
      <c r="Y47" s="77">
        <f t="shared" si="6"/>
        <v>0</v>
      </c>
      <c r="Z47" s="77">
        <f t="shared" si="1"/>
        <v>40</v>
      </c>
      <c r="AA47" s="78">
        <f t="shared" si="4"/>
        <v>0</v>
      </c>
      <c r="AB47" s="26" t="s">
        <v>433</v>
      </c>
      <c r="AC47" s="67" t="s">
        <v>251</v>
      </c>
      <c r="AD47" s="77" t="s">
        <v>227</v>
      </c>
      <c r="AE47" s="56" t="s">
        <v>236</v>
      </c>
      <c r="AF47" s="2" t="s">
        <v>227</v>
      </c>
      <c r="AG47" s="2"/>
      <c r="AH47" s="2"/>
    </row>
    <row r="48" spans="1:39" ht="43.2" x14ac:dyDescent="0.3">
      <c r="A48" s="20" t="s">
        <v>69</v>
      </c>
      <c r="B48" s="4"/>
      <c r="C48" s="34" t="s">
        <v>70</v>
      </c>
      <c r="D48" s="3"/>
      <c r="E48" s="3"/>
      <c r="F48" s="32"/>
      <c r="G48" s="32"/>
      <c r="H48" s="32"/>
      <c r="I48" s="28">
        <v>15</v>
      </c>
      <c r="J48" s="32"/>
      <c r="K48" s="33"/>
      <c r="L48" s="32"/>
      <c r="M48" s="134"/>
      <c r="N48" s="32"/>
      <c r="O48" s="136"/>
      <c r="P48" s="134">
        <v>5</v>
      </c>
      <c r="Q48" s="28"/>
      <c r="R48" s="28"/>
      <c r="S48" s="134">
        <v>5</v>
      </c>
      <c r="T48" s="136"/>
      <c r="U48" s="136"/>
      <c r="V48" s="50"/>
      <c r="W48" s="50"/>
      <c r="X48" s="28">
        <f t="shared" si="5"/>
        <v>25</v>
      </c>
      <c r="Y48" s="77">
        <f t="shared" si="6"/>
        <v>15</v>
      </c>
      <c r="Z48" s="77">
        <f t="shared" si="1"/>
        <v>10</v>
      </c>
      <c r="AA48" s="78">
        <f t="shared" si="4"/>
        <v>0</v>
      </c>
      <c r="AB48" s="26" t="s">
        <v>180</v>
      </c>
      <c r="AC48" s="67" t="s">
        <v>257</v>
      </c>
      <c r="AD48" s="77" t="s">
        <v>226</v>
      </c>
      <c r="AE48" s="56" t="s">
        <v>244</v>
      </c>
      <c r="AF48" s="2" t="s">
        <v>227</v>
      </c>
      <c r="AG48" s="2"/>
      <c r="AH48" s="2"/>
    </row>
    <row r="49" spans="1:35" x14ac:dyDescent="0.3">
      <c r="A49" s="20" t="s">
        <v>71</v>
      </c>
      <c r="B49" s="4"/>
      <c r="C49" s="34" t="s">
        <v>72</v>
      </c>
      <c r="D49" s="3"/>
      <c r="E49" s="3"/>
      <c r="F49" s="170">
        <v>0</v>
      </c>
      <c r="G49" s="32"/>
      <c r="H49" s="163">
        <v>1</v>
      </c>
      <c r="I49" s="28">
        <v>3</v>
      </c>
      <c r="J49" s="22">
        <v>3</v>
      </c>
      <c r="K49" s="134">
        <v>5</v>
      </c>
      <c r="L49" s="168">
        <v>0</v>
      </c>
      <c r="M49" s="134">
        <v>3</v>
      </c>
      <c r="N49" s="22">
        <v>2</v>
      </c>
      <c r="O49" s="136"/>
      <c r="P49" s="136"/>
      <c r="Q49" s="33"/>
      <c r="R49" s="33"/>
      <c r="S49" s="136"/>
      <c r="T49" s="136"/>
      <c r="U49" s="136"/>
      <c r="V49" s="50"/>
      <c r="W49" s="50"/>
      <c r="X49" s="28">
        <f t="shared" si="5"/>
        <v>17</v>
      </c>
      <c r="Y49" s="77">
        <f t="shared" si="6"/>
        <v>17</v>
      </c>
      <c r="Z49" s="77">
        <f t="shared" si="1"/>
        <v>0</v>
      </c>
      <c r="AA49" s="78">
        <f t="shared" si="4"/>
        <v>0</v>
      </c>
      <c r="AB49" s="26" t="s">
        <v>356</v>
      </c>
      <c r="AC49" s="67" t="s">
        <v>258</v>
      </c>
      <c r="AD49" s="77" t="s">
        <v>226</v>
      </c>
      <c r="AE49" s="56" t="s">
        <v>236</v>
      </c>
      <c r="AF49" s="15" t="s">
        <v>226</v>
      </c>
      <c r="AG49" s="15"/>
      <c r="AH49" s="15"/>
    </row>
    <row r="50" spans="1:35" x14ac:dyDescent="0.3">
      <c r="A50" s="20" t="s">
        <v>73</v>
      </c>
      <c r="B50" s="4"/>
      <c r="C50" s="26" t="s">
        <v>74</v>
      </c>
      <c r="D50" s="22"/>
      <c r="E50" s="22"/>
      <c r="F50" s="22"/>
      <c r="G50" s="22"/>
      <c r="H50" s="22"/>
      <c r="I50" s="28"/>
      <c r="J50" s="22"/>
      <c r="K50" s="28"/>
      <c r="L50" s="22"/>
      <c r="M50" s="134"/>
      <c r="N50" s="22"/>
      <c r="O50" s="134"/>
      <c r="P50" s="134"/>
      <c r="Q50" s="28">
        <v>2</v>
      </c>
      <c r="R50" s="28"/>
      <c r="S50" s="134">
        <v>2</v>
      </c>
      <c r="T50" s="134"/>
      <c r="U50" s="134"/>
      <c r="V50" s="76"/>
      <c r="W50" s="76">
        <v>2</v>
      </c>
      <c r="X50" s="28">
        <f t="shared" si="5"/>
        <v>6</v>
      </c>
      <c r="Y50" s="77">
        <f t="shared" si="6"/>
        <v>0</v>
      </c>
      <c r="Z50" s="77">
        <f t="shared" si="1"/>
        <v>4</v>
      </c>
      <c r="AA50" s="78">
        <f t="shared" si="4"/>
        <v>2</v>
      </c>
      <c r="AB50" s="26" t="s">
        <v>171</v>
      </c>
      <c r="AC50" s="67" t="s">
        <v>253</v>
      </c>
      <c r="AD50" s="77" t="s">
        <v>227</v>
      </c>
      <c r="AE50" s="56" t="s">
        <v>229</v>
      </c>
      <c r="AF50" s="2" t="s">
        <v>226</v>
      </c>
      <c r="AG50" s="2"/>
      <c r="AH50" s="2"/>
    </row>
    <row r="51" spans="1:35" s="47" customFormat="1" ht="28.8" x14ac:dyDescent="0.3">
      <c r="A51" s="20" t="s">
        <v>75</v>
      </c>
      <c r="B51" s="20"/>
      <c r="C51" s="26" t="s">
        <v>76</v>
      </c>
      <c r="D51" s="32"/>
      <c r="E51" s="32"/>
      <c r="F51" s="32"/>
      <c r="G51" s="32"/>
      <c r="H51" s="32"/>
      <c r="I51" s="28">
        <v>1</v>
      </c>
      <c r="J51" s="22"/>
      <c r="K51" s="28"/>
      <c r="L51" s="22"/>
      <c r="M51" s="134"/>
      <c r="N51" s="22"/>
      <c r="O51" s="134"/>
      <c r="P51" s="134">
        <v>2</v>
      </c>
      <c r="Q51" s="28"/>
      <c r="R51" s="28">
        <v>2</v>
      </c>
      <c r="S51" s="134"/>
      <c r="T51" s="136"/>
      <c r="U51" s="136"/>
      <c r="V51" s="50"/>
      <c r="W51" s="50"/>
      <c r="X51" s="28">
        <f t="shared" si="5"/>
        <v>5</v>
      </c>
      <c r="Y51" s="77">
        <f t="shared" si="6"/>
        <v>1</v>
      </c>
      <c r="Z51" s="77">
        <f t="shared" si="1"/>
        <v>4</v>
      </c>
      <c r="AA51" s="78">
        <f t="shared" si="4"/>
        <v>0</v>
      </c>
      <c r="AB51" s="26" t="s">
        <v>188</v>
      </c>
      <c r="AC51" s="67" t="s">
        <v>257</v>
      </c>
      <c r="AD51" s="77" t="s">
        <v>227</v>
      </c>
      <c r="AE51" s="56" t="s">
        <v>237</v>
      </c>
      <c r="AF51" s="2" t="s">
        <v>227</v>
      </c>
      <c r="AG51" s="2"/>
      <c r="AH51" s="2"/>
    </row>
    <row r="52" spans="1:35" ht="43.2" x14ac:dyDescent="0.3">
      <c r="A52" s="20"/>
      <c r="B52" s="4"/>
      <c r="C52" s="26" t="s">
        <v>440</v>
      </c>
      <c r="D52" s="22"/>
      <c r="E52" s="22"/>
      <c r="F52" s="22"/>
      <c r="G52" s="22"/>
      <c r="H52" s="22"/>
      <c r="I52" s="28">
        <v>3</v>
      </c>
      <c r="J52" s="22"/>
      <c r="K52" s="28"/>
      <c r="L52" s="22"/>
      <c r="M52" s="134"/>
      <c r="N52" s="22"/>
      <c r="O52" s="134"/>
      <c r="P52" s="134"/>
      <c r="Q52" s="28"/>
      <c r="R52" s="28"/>
      <c r="S52" s="134">
        <v>1</v>
      </c>
      <c r="T52" s="134"/>
      <c r="U52" s="134"/>
      <c r="V52" s="76"/>
      <c r="W52" s="76"/>
      <c r="X52" s="28">
        <f t="shared" si="5"/>
        <v>4</v>
      </c>
      <c r="Y52" s="77">
        <f t="shared" si="6"/>
        <v>3</v>
      </c>
      <c r="Z52" s="77">
        <f t="shared" si="1"/>
        <v>1</v>
      </c>
      <c r="AA52" s="78"/>
      <c r="AB52" s="161" t="s">
        <v>439</v>
      </c>
      <c r="AC52" s="67" t="s">
        <v>257</v>
      </c>
      <c r="AD52" s="77" t="s">
        <v>226</v>
      </c>
      <c r="AE52" s="56" t="s">
        <v>229</v>
      </c>
      <c r="AF52" s="15" t="s">
        <v>227</v>
      </c>
      <c r="AG52" s="15"/>
      <c r="AH52" s="15"/>
    </row>
    <row r="53" spans="1:35" x14ac:dyDescent="0.3">
      <c r="A53" s="20"/>
      <c r="B53" s="4"/>
      <c r="C53" s="26" t="s">
        <v>77</v>
      </c>
      <c r="D53" s="3"/>
      <c r="E53" s="3"/>
      <c r="F53" s="32"/>
      <c r="G53" s="32"/>
      <c r="H53" s="32"/>
      <c r="I53" s="33"/>
      <c r="J53" s="32"/>
      <c r="K53" s="33"/>
      <c r="L53" s="32"/>
      <c r="M53" s="134"/>
      <c r="N53" s="32"/>
      <c r="O53" s="136"/>
      <c r="P53" s="136"/>
      <c r="Q53" s="33"/>
      <c r="R53" s="33"/>
      <c r="S53" s="136"/>
      <c r="T53" s="136"/>
      <c r="U53" s="136"/>
      <c r="V53" s="50"/>
      <c r="W53" s="50"/>
      <c r="X53" s="28">
        <f t="shared" si="5"/>
        <v>0</v>
      </c>
      <c r="Y53" s="77">
        <f t="shared" si="6"/>
        <v>0</v>
      </c>
      <c r="Z53" s="77">
        <f t="shared" si="1"/>
        <v>0</v>
      </c>
      <c r="AA53" s="78">
        <f t="shared" ref="AA53:AA63" si="7">V53+W53</f>
        <v>0</v>
      </c>
      <c r="AB53" s="26"/>
      <c r="AC53" s="67" t="s">
        <v>257</v>
      </c>
      <c r="AD53" s="77" t="s">
        <v>226</v>
      </c>
      <c r="AE53" s="56" t="s">
        <v>237</v>
      </c>
      <c r="AF53" s="2" t="s">
        <v>226</v>
      </c>
      <c r="AG53" s="2"/>
      <c r="AH53" s="2"/>
    </row>
    <row r="54" spans="1:35" x14ac:dyDescent="0.3">
      <c r="A54" s="4" t="s">
        <v>241</v>
      </c>
      <c r="B54" s="4"/>
      <c r="C54" s="26" t="s">
        <v>78</v>
      </c>
      <c r="D54" s="22"/>
      <c r="E54" s="22"/>
      <c r="F54" s="22"/>
      <c r="G54" s="22"/>
      <c r="H54" s="22"/>
      <c r="I54" s="28"/>
      <c r="J54" s="22"/>
      <c r="K54" s="28"/>
      <c r="L54" s="22"/>
      <c r="M54" s="134"/>
      <c r="N54" s="22">
        <v>2</v>
      </c>
      <c r="O54" s="134"/>
      <c r="P54" s="134"/>
      <c r="Q54" s="28"/>
      <c r="R54" s="28"/>
      <c r="S54" s="134"/>
      <c r="T54" s="134"/>
      <c r="U54" s="134"/>
      <c r="V54" s="76"/>
      <c r="W54" s="76"/>
      <c r="X54" s="28">
        <f t="shared" si="5"/>
        <v>2</v>
      </c>
      <c r="Y54" s="77">
        <f t="shared" si="6"/>
        <v>2</v>
      </c>
      <c r="Z54" s="77">
        <f t="shared" si="1"/>
        <v>0</v>
      </c>
      <c r="AA54" s="78">
        <f t="shared" si="7"/>
        <v>0</v>
      </c>
      <c r="AB54" s="26" t="s">
        <v>166</v>
      </c>
      <c r="AC54" s="67" t="s">
        <v>251</v>
      </c>
      <c r="AD54" s="77" t="s">
        <v>226</v>
      </c>
      <c r="AE54" s="56" t="s">
        <v>244</v>
      </c>
      <c r="AF54" s="2" t="s">
        <v>226</v>
      </c>
      <c r="AG54" s="2"/>
      <c r="AH54" s="2"/>
    </row>
    <row r="55" spans="1:35" x14ac:dyDescent="0.3">
      <c r="A55" s="20" t="s">
        <v>79</v>
      </c>
      <c r="B55" s="4"/>
      <c r="C55" s="34" t="s">
        <v>80</v>
      </c>
      <c r="D55" s="3"/>
      <c r="E55" s="3"/>
      <c r="F55" s="22">
        <v>2</v>
      </c>
      <c r="G55" s="22">
        <v>2</v>
      </c>
      <c r="H55" s="163">
        <v>0</v>
      </c>
      <c r="I55" s="28">
        <v>2</v>
      </c>
      <c r="J55" s="22">
        <v>2</v>
      </c>
      <c r="K55" s="134">
        <v>2</v>
      </c>
      <c r="L55" s="134">
        <v>2</v>
      </c>
      <c r="M55" s="134">
        <v>2</v>
      </c>
      <c r="N55" s="22">
        <v>2</v>
      </c>
      <c r="O55" s="134">
        <v>2</v>
      </c>
      <c r="P55" s="134">
        <v>2</v>
      </c>
      <c r="Q55" s="28">
        <v>2</v>
      </c>
      <c r="R55" s="28">
        <v>2</v>
      </c>
      <c r="S55" s="134">
        <v>2</v>
      </c>
      <c r="T55" s="134">
        <v>2</v>
      </c>
      <c r="U55" s="134"/>
      <c r="V55" s="76"/>
      <c r="W55" s="76"/>
      <c r="X55" s="28">
        <f t="shared" si="5"/>
        <v>28</v>
      </c>
      <c r="Y55" s="77">
        <f t="shared" si="6"/>
        <v>14</v>
      </c>
      <c r="Z55" s="77">
        <f t="shared" si="1"/>
        <v>12</v>
      </c>
      <c r="AA55" s="78">
        <f t="shared" si="7"/>
        <v>0</v>
      </c>
      <c r="AB55" s="20"/>
      <c r="AC55" s="67" t="s">
        <v>251</v>
      </c>
      <c r="AD55" s="77" t="s">
        <v>226</v>
      </c>
      <c r="AE55" s="56" t="s">
        <v>244</v>
      </c>
      <c r="AF55" s="2" t="s">
        <v>226</v>
      </c>
      <c r="AG55" s="2"/>
      <c r="AH55" s="2"/>
    </row>
    <row r="56" spans="1:35" ht="25.95" customHeight="1" x14ac:dyDescent="0.3">
      <c r="A56" s="20" t="s">
        <v>20</v>
      </c>
      <c r="B56" s="4"/>
      <c r="C56" s="34" t="s">
        <v>81</v>
      </c>
      <c r="D56" s="3"/>
      <c r="E56" s="3"/>
      <c r="F56" s="28">
        <v>1</v>
      </c>
      <c r="G56" s="22">
        <v>1</v>
      </c>
      <c r="H56" s="163">
        <v>1</v>
      </c>
      <c r="I56" s="28">
        <v>1</v>
      </c>
      <c r="J56" s="22">
        <v>1</v>
      </c>
      <c r="K56" s="134">
        <v>1</v>
      </c>
      <c r="L56" s="134">
        <v>1</v>
      </c>
      <c r="M56" s="134">
        <v>1</v>
      </c>
      <c r="N56" s="22">
        <v>1</v>
      </c>
      <c r="O56" s="134">
        <v>1</v>
      </c>
      <c r="P56" s="134">
        <v>1</v>
      </c>
      <c r="Q56" s="28">
        <v>1</v>
      </c>
      <c r="R56" s="28">
        <v>1</v>
      </c>
      <c r="S56" s="134">
        <v>1</v>
      </c>
      <c r="T56" s="134">
        <v>1</v>
      </c>
      <c r="U56" s="136"/>
      <c r="V56" s="50"/>
      <c r="W56" s="50"/>
      <c r="X56" s="28">
        <f t="shared" si="5"/>
        <v>15</v>
      </c>
      <c r="Y56" s="77">
        <f t="shared" si="6"/>
        <v>8</v>
      </c>
      <c r="Z56" s="77">
        <f t="shared" si="1"/>
        <v>6</v>
      </c>
      <c r="AA56" s="78">
        <f t="shared" si="7"/>
        <v>0</v>
      </c>
      <c r="AB56" s="26"/>
      <c r="AC56" s="67" t="s">
        <v>251</v>
      </c>
      <c r="AD56" s="77" t="s">
        <v>226</v>
      </c>
      <c r="AE56" s="56" t="s">
        <v>244</v>
      </c>
      <c r="AF56" s="2" t="s">
        <v>226</v>
      </c>
      <c r="AG56" s="2"/>
      <c r="AH56" s="2"/>
      <c r="AI56" s="148" t="s">
        <v>483</v>
      </c>
    </row>
    <row r="57" spans="1:35" x14ac:dyDescent="0.3">
      <c r="A57" s="20" t="s">
        <v>20</v>
      </c>
      <c r="B57" s="4"/>
      <c r="C57" s="26" t="s">
        <v>82</v>
      </c>
      <c r="D57" s="3"/>
      <c r="E57" s="22"/>
      <c r="F57" s="28"/>
      <c r="G57" s="22"/>
      <c r="H57" s="22"/>
      <c r="I57" s="28"/>
      <c r="J57" s="22"/>
      <c r="K57" s="28"/>
      <c r="L57" s="22"/>
      <c r="M57" s="134"/>
      <c r="N57" s="22"/>
      <c r="O57" s="134"/>
      <c r="P57" s="134"/>
      <c r="Q57" s="28">
        <v>1</v>
      </c>
      <c r="R57" s="28"/>
      <c r="S57" s="134"/>
      <c r="T57" s="134"/>
      <c r="U57" s="134"/>
      <c r="V57" s="76"/>
      <c r="W57" s="76"/>
      <c r="X57" s="28">
        <f t="shared" si="5"/>
        <v>1</v>
      </c>
      <c r="Y57" s="77">
        <f t="shared" si="6"/>
        <v>0</v>
      </c>
      <c r="Z57" s="77">
        <f t="shared" si="1"/>
        <v>1</v>
      </c>
      <c r="AA57" s="78">
        <f t="shared" si="7"/>
        <v>0</v>
      </c>
      <c r="AB57" s="20"/>
      <c r="AC57" s="67" t="s">
        <v>256</v>
      </c>
      <c r="AD57" s="77" t="s">
        <v>226</v>
      </c>
      <c r="AE57" s="56" t="s">
        <v>244</v>
      </c>
      <c r="AF57" s="15" t="s">
        <v>226</v>
      </c>
      <c r="AG57" s="15"/>
      <c r="AH57" s="15"/>
    </row>
    <row r="58" spans="1:35" x14ac:dyDescent="0.3">
      <c r="A58" s="20" t="s">
        <v>20</v>
      </c>
      <c r="B58" s="4"/>
      <c r="C58" s="34" t="s">
        <v>83</v>
      </c>
      <c r="D58" s="22"/>
      <c r="E58" s="22"/>
      <c r="F58" s="28">
        <v>1</v>
      </c>
      <c r="G58" s="22">
        <v>1</v>
      </c>
      <c r="H58" s="163">
        <v>0</v>
      </c>
      <c r="I58" s="28">
        <v>1</v>
      </c>
      <c r="J58" s="22">
        <v>1</v>
      </c>
      <c r="K58" s="134">
        <v>1</v>
      </c>
      <c r="L58" s="134">
        <v>1</v>
      </c>
      <c r="M58" s="134">
        <v>1</v>
      </c>
      <c r="N58" s="22">
        <v>1</v>
      </c>
      <c r="O58" s="134">
        <v>1</v>
      </c>
      <c r="P58" s="134">
        <v>1</v>
      </c>
      <c r="Q58" s="28">
        <v>1</v>
      </c>
      <c r="R58" s="28">
        <v>1</v>
      </c>
      <c r="S58" s="134">
        <v>1</v>
      </c>
      <c r="T58" s="134">
        <v>1</v>
      </c>
      <c r="U58" s="134"/>
      <c r="V58" s="76"/>
      <c r="W58" s="76"/>
      <c r="X58" s="28">
        <f t="shared" si="5"/>
        <v>14</v>
      </c>
      <c r="Y58" s="77">
        <f t="shared" si="6"/>
        <v>7</v>
      </c>
      <c r="Z58" s="77">
        <f t="shared" si="1"/>
        <v>6</v>
      </c>
      <c r="AA58" s="78">
        <f t="shared" si="7"/>
        <v>0</v>
      </c>
      <c r="AB58" s="20"/>
      <c r="AC58" s="67" t="s">
        <v>256</v>
      </c>
      <c r="AD58" s="77" t="s">
        <v>226</v>
      </c>
      <c r="AE58" s="56" t="s">
        <v>244</v>
      </c>
      <c r="AF58" s="2" t="s">
        <v>226</v>
      </c>
      <c r="AG58" s="2"/>
      <c r="AH58" s="2"/>
    </row>
    <row r="59" spans="1:35" x14ac:dyDescent="0.3">
      <c r="A59" s="20" t="s">
        <v>84</v>
      </c>
      <c r="B59" s="4"/>
      <c r="C59" s="26" t="s">
        <v>85</v>
      </c>
      <c r="D59" s="22"/>
      <c r="E59" s="22"/>
      <c r="F59" s="22"/>
      <c r="G59" s="22"/>
      <c r="H59" s="22"/>
      <c r="I59" s="28"/>
      <c r="J59" s="22">
        <v>2</v>
      </c>
      <c r="K59" s="28"/>
      <c r="L59" s="22"/>
      <c r="M59" s="134"/>
      <c r="N59" s="22"/>
      <c r="O59" s="134"/>
      <c r="P59" s="134"/>
      <c r="Q59" s="28"/>
      <c r="R59" s="28"/>
      <c r="S59" s="134"/>
      <c r="T59" s="134">
        <v>2</v>
      </c>
      <c r="U59" s="134"/>
      <c r="V59" s="76"/>
      <c r="W59" s="76"/>
      <c r="X59" s="28">
        <f t="shared" si="5"/>
        <v>4</v>
      </c>
      <c r="Y59" s="77">
        <f t="shared" si="6"/>
        <v>2</v>
      </c>
      <c r="Z59" s="77">
        <f t="shared" si="1"/>
        <v>2</v>
      </c>
      <c r="AA59" s="78">
        <f t="shared" si="7"/>
        <v>0</v>
      </c>
      <c r="AB59" s="20"/>
      <c r="AC59" s="67" t="s">
        <v>255</v>
      </c>
      <c r="AD59" s="77" t="s">
        <v>227</v>
      </c>
      <c r="AE59" s="56" t="s">
        <v>234</v>
      </c>
      <c r="AF59" s="2" t="s">
        <v>227</v>
      </c>
      <c r="AG59" s="2"/>
      <c r="AH59" s="2"/>
    </row>
    <row r="60" spans="1:35" ht="43.2" x14ac:dyDescent="0.3">
      <c r="A60" s="20" t="s">
        <v>86</v>
      </c>
      <c r="B60" s="4"/>
      <c r="C60" s="26" t="s">
        <v>87</v>
      </c>
      <c r="D60" s="22"/>
      <c r="E60" s="22"/>
      <c r="F60" s="22"/>
      <c r="G60" s="22"/>
      <c r="H60" s="163">
        <v>5</v>
      </c>
      <c r="I60" s="28"/>
      <c r="J60" s="163">
        <v>1</v>
      </c>
      <c r="K60" s="28"/>
      <c r="L60" s="22"/>
      <c r="M60" s="134"/>
      <c r="N60" s="22"/>
      <c r="O60" s="134"/>
      <c r="P60" s="134"/>
      <c r="Q60" s="165">
        <v>1</v>
      </c>
      <c r="R60" s="28"/>
      <c r="S60" s="134"/>
      <c r="T60" s="134">
        <v>2</v>
      </c>
      <c r="U60" s="134"/>
      <c r="V60" s="76"/>
      <c r="W60" s="76"/>
      <c r="X60" s="28">
        <f t="shared" si="5"/>
        <v>9</v>
      </c>
      <c r="Y60" s="77">
        <f t="shared" si="6"/>
        <v>6</v>
      </c>
      <c r="Z60" s="77">
        <f t="shared" si="1"/>
        <v>3</v>
      </c>
      <c r="AA60" s="78">
        <f t="shared" si="7"/>
        <v>0</v>
      </c>
      <c r="AB60" s="164" t="s">
        <v>457</v>
      </c>
      <c r="AC60" s="67" t="s">
        <v>252</v>
      </c>
      <c r="AD60" s="77" t="s">
        <v>227</v>
      </c>
      <c r="AE60" s="56" t="s">
        <v>229</v>
      </c>
      <c r="AF60" s="15" t="s">
        <v>227</v>
      </c>
      <c r="AG60" s="15">
        <v>6</v>
      </c>
      <c r="AH60" s="15">
        <v>3</v>
      </c>
    </row>
    <row r="61" spans="1:35" ht="43.2" x14ac:dyDescent="0.3">
      <c r="A61" s="20" t="s">
        <v>39</v>
      </c>
      <c r="B61" s="4"/>
      <c r="C61" s="176" t="s">
        <v>88</v>
      </c>
      <c r="D61" s="22"/>
      <c r="E61" s="22"/>
      <c r="F61" s="168">
        <v>1</v>
      </c>
      <c r="G61" s="22"/>
      <c r="H61" s="165">
        <v>5</v>
      </c>
      <c r="I61" s="28"/>
      <c r="J61" s="22">
        <v>2</v>
      </c>
      <c r="K61" s="28"/>
      <c r="L61" s="134">
        <v>1</v>
      </c>
      <c r="M61" s="134"/>
      <c r="N61" s="22"/>
      <c r="O61" s="134">
        <v>35</v>
      </c>
      <c r="P61" s="134">
        <v>2</v>
      </c>
      <c r="Q61" s="28">
        <v>3</v>
      </c>
      <c r="R61" s="28">
        <v>2</v>
      </c>
      <c r="S61" s="134">
        <v>2</v>
      </c>
      <c r="T61" s="165">
        <v>10</v>
      </c>
      <c r="U61" s="134"/>
      <c r="V61" s="76"/>
      <c r="W61" s="76">
        <v>5</v>
      </c>
      <c r="X61" s="28">
        <f t="shared" si="5"/>
        <v>68</v>
      </c>
      <c r="Y61" s="77">
        <f t="shared" si="6"/>
        <v>9</v>
      </c>
      <c r="Z61" s="77">
        <f t="shared" si="1"/>
        <v>54</v>
      </c>
      <c r="AA61" s="78">
        <f t="shared" si="7"/>
        <v>5</v>
      </c>
      <c r="AB61" s="166" t="s">
        <v>481</v>
      </c>
      <c r="AC61" s="67" t="s">
        <v>254</v>
      </c>
      <c r="AD61" s="77" t="s">
        <v>226</v>
      </c>
      <c r="AE61" s="56" t="s">
        <v>244</v>
      </c>
      <c r="AF61" s="2" t="s">
        <v>227</v>
      </c>
      <c r="AG61" s="2"/>
      <c r="AH61" s="2"/>
    </row>
    <row r="62" spans="1:35" s="29" customFormat="1" ht="57.6" x14ac:dyDescent="0.3">
      <c r="A62" s="23" t="s">
        <v>89</v>
      </c>
      <c r="B62" s="24"/>
      <c r="C62" s="34" t="s">
        <v>90</v>
      </c>
      <c r="D62" s="25"/>
      <c r="E62" s="28"/>
      <c r="F62" s="28"/>
      <c r="G62" s="28"/>
      <c r="H62" s="28"/>
      <c r="I62" s="28"/>
      <c r="J62" s="28"/>
      <c r="K62" s="134">
        <v>2</v>
      </c>
      <c r="L62" s="168">
        <v>0</v>
      </c>
      <c r="M62" s="134"/>
      <c r="N62" s="28"/>
      <c r="O62" s="134">
        <v>4</v>
      </c>
      <c r="P62" s="134"/>
      <c r="Q62" s="28"/>
      <c r="R62" s="28"/>
      <c r="S62" s="134">
        <v>1</v>
      </c>
      <c r="T62" s="134"/>
      <c r="U62" s="134"/>
      <c r="V62" s="76"/>
      <c r="W62" s="76"/>
      <c r="X62" s="28">
        <f t="shared" ref="X62:X93" si="8">SUM(F62:W62)</f>
        <v>7</v>
      </c>
      <c r="Y62" s="77">
        <f t="shared" ref="Y62:Y93" si="9">H62+I62+J62+K62+L62+M62+N62+F62</f>
        <v>2</v>
      </c>
      <c r="Z62" s="77">
        <f t="shared" si="1"/>
        <v>5</v>
      </c>
      <c r="AA62" s="80">
        <f t="shared" si="7"/>
        <v>0</v>
      </c>
      <c r="AB62" s="34" t="s">
        <v>469</v>
      </c>
      <c r="AC62" s="68" t="s">
        <v>253</v>
      </c>
      <c r="AD62" s="77" t="s">
        <v>226</v>
      </c>
      <c r="AE62" s="56" t="s">
        <v>244</v>
      </c>
      <c r="AF62" s="2" t="s">
        <v>227</v>
      </c>
      <c r="AG62" s="2"/>
      <c r="AH62" s="2"/>
    </row>
    <row r="63" spans="1:35" x14ac:dyDescent="0.3">
      <c r="A63" s="26" t="s">
        <v>238</v>
      </c>
      <c r="B63" s="26"/>
      <c r="C63" s="26" t="s">
        <v>271</v>
      </c>
      <c r="D63" s="22"/>
      <c r="E63" s="22"/>
      <c r="F63" s="22"/>
      <c r="G63" s="22"/>
      <c r="H63" s="22"/>
      <c r="I63" s="81"/>
      <c r="J63" s="22"/>
      <c r="K63" s="28"/>
      <c r="L63" s="22"/>
      <c r="M63" s="134"/>
      <c r="N63" s="22"/>
      <c r="O63" s="134"/>
      <c r="P63" s="134"/>
      <c r="Q63" s="28"/>
      <c r="R63" s="28"/>
      <c r="S63" s="134"/>
      <c r="T63" s="134"/>
      <c r="U63" s="134"/>
      <c r="V63" s="76"/>
      <c r="W63" s="76"/>
      <c r="X63" s="28">
        <f t="shared" si="8"/>
        <v>0</v>
      </c>
      <c r="Y63" s="77">
        <f t="shared" si="9"/>
        <v>0</v>
      </c>
      <c r="Z63" s="77">
        <f t="shared" ref="Z63:Z119" si="10">O63+P63+Q63++R63+T63+U63+S63</f>
        <v>0</v>
      </c>
      <c r="AA63" s="78">
        <f t="shared" si="7"/>
        <v>0</v>
      </c>
      <c r="AB63" s="79"/>
      <c r="AC63" s="67" t="s">
        <v>251</v>
      </c>
      <c r="AD63" s="77" t="s">
        <v>226</v>
      </c>
      <c r="AE63" s="56" t="s">
        <v>237</v>
      </c>
      <c r="AF63" s="2" t="s">
        <v>226</v>
      </c>
      <c r="AG63" s="2"/>
      <c r="AH63" s="2"/>
    </row>
    <row r="64" spans="1:35" ht="57.6" x14ac:dyDescent="0.3">
      <c r="A64" s="26" t="s">
        <v>238</v>
      </c>
      <c r="B64" s="4"/>
      <c r="C64" s="34" t="s">
        <v>189</v>
      </c>
      <c r="D64" s="3"/>
      <c r="E64" s="3"/>
      <c r="F64" s="32"/>
      <c r="G64" s="32"/>
      <c r="H64" s="32"/>
      <c r="I64" s="33"/>
      <c r="J64" s="32"/>
      <c r="K64" s="33"/>
      <c r="L64" s="32"/>
      <c r="M64" s="134"/>
      <c r="N64" s="32"/>
      <c r="O64" s="136"/>
      <c r="P64" s="136"/>
      <c r="Q64" s="33"/>
      <c r="R64" s="33"/>
      <c r="S64" s="136"/>
      <c r="T64" s="136"/>
      <c r="U64" s="136"/>
      <c r="V64" s="50"/>
      <c r="W64" s="50"/>
      <c r="X64" s="28">
        <f t="shared" si="8"/>
        <v>0</v>
      </c>
      <c r="Y64" s="77">
        <f t="shared" si="9"/>
        <v>0</v>
      </c>
      <c r="Z64" s="77">
        <f t="shared" si="10"/>
        <v>0</v>
      </c>
      <c r="AA64" s="78"/>
      <c r="AB64" s="26" t="s">
        <v>196</v>
      </c>
      <c r="AC64" s="67" t="s">
        <v>257</v>
      </c>
      <c r="AD64" s="77" t="s">
        <v>226</v>
      </c>
      <c r="AE64" s="56" t="s">
        <v>237</v>
      </c>
      <c r="AF64" s="15" t="s">
        <v>226</v>
      </c>
      <c r="AG64" s="15"/>
      <c r="AH64" s="15"/>
    </row>
    <row r="65" spans="1:34" ht="28.8" x14ac:dyDescent="0.3">
      <c r="A65" s="26" t="s">
        <v>238</v>
      </c>
      <c r="B65" s="26"/>
      <c r="C65" s="26" t="s">
        <v>278</v>
      </c>
      <c r="D65" s="22"/>
      <c r="E65" s="22"/>
      <c r="F65" s="22"/>
      <c r="G65" s="22"/>
      <c r="H65" s="22"/>
      <c r="I65" s="28"/>
      <c r="J65" s="22"/>
      <c r="K65" s="28"/>
      <c r="L65" s="22"/>
      <c r="M65" s="134"/>
      <c r="N65" s="22">
        <v>7</v>
      </c>
      <c r="O65" s="134"/>
      <c r="P65" s="134"/>
      <c r="Q65" s="28"/>
      <c r="R65" s="28"/>
      <c r="S65" s="134"/>
      <c r="T65" s="134"/>
      <c r="U65" s="134"/>
      <c r="V65" s="76"/>
      <c r="W65" s="76"/>
      <c r="X65" s="28">
        <f t="shared" si="8"/>
        <v>7</v>
      </c>
      <c r="Y65" s="77">
        <f t="shared" si="9"/>
        <v>7</v>
      </c>
      <c r="Z65" s="77">
        <f t="shared" si="10"/>
        <v>0</v>
      </c>
      <c r="AA65" s="78">
        <f>V65+W65</f>
        <v>0</v>
      </c>
      <c r="AB65" s="26"/>
      <c r="AC65" s="67" t="s">
        <v>251</v>
      </c>
      <c r="AD65" s="77" t="s">
        <v>226</v>
      </c>
      <c r="AE65" s="56" t="s">
        <v>236</v>
      </c>
      <c r="AF65" s="2" t="s">
        <v>226</v>
      </c>
      <c r="AG65" s="2"/>
      <c r="AH65" s="2"/>
    </row>
    <row r="66" spans="1:34" x14ac:dyDescent="0.3">
      <c r="A66" s="26" t="s">
        <v>239</v>
      </c>
      <c r="B66" s="4"/>
      <c r="C66" s="26" t="s">
        <v>167</v>
      </c>
      <c r="D66" s="22"/>
      <c r="E66" s="22"/>
      <c r="F66" s="22"/>
      <c r="G66" s="22"/>
      <c r="H66" s="22"/>
      <c r="I66" s="28"/>
      <c r="J66" s="22"/>
      <c r="K66" s="28"/>
      <c r="L66" s="22"/>
      <c r="M66" s="134"/>
      <c r="N66" s="22">
        <v>10</v>
      </c>
      <c r="O66" s="134"/>
      <c r="P66" s="134">
        <v>18</v>
      </c>
      <c r="Q66" s="28"/>
      <c r="R66" s="28">
        <v>18</v>
      </c>
      <c r="S66" s="134">
        <v>7</v>
      </c>
      <c r="T66" s="134"/>
      <c r="U66" s="134">
        <v>7</v>
      </c>
      <c r="V66" s="76"/>
      <c r="W66" s="76"/>
      <c r="X66" s="28">
        <f t="shared" si="8"/>
        <v>60</v>
      </c>
      <c r="Y66" s="77">
        <f t="shared" si="9"/>
        <v>10</v>
      </c>
      <c r="Z66" s="77">
        <f t="shared" si="10"/>
        <v>50</v>
      </c>
      <c r="AA66" s="78"/>
      <c r="AB66" s="79" t="s">
        <v>375</v>
      </c>
      <c r="AC66" s="67" t="s">
        <v>251</v>
      </c>
      <c r="AD66" s="77" t="s">
        <v>227</v>
      </c>
      <c r="AE66" s="56" t="s">
        <v>229</v>
      </c>
      <c r="AF66" s="2" t="s">
        <v>227</v>
      </c>
      <c r="AG66" s="2">
        <v>20</v>
      </c>
      <c r="AH66" s="2">
        <v>98</v>
      </c>
    </row>
    <row r="67" spans="1:34" ht="28.8" x14ac:dyDescent="0.3">
      <c r="A67" s="26" t="s">
        <v>239</v>
      </c>
      <c r="B67" s="4"/>
      <c r="C67" s="26" t="s">
        <v>266</v>
      </c>
      <c r="D67" s="22"/>
      <c r="E67" s="22"/>
      <c r="F67" s="22"/>
      <c r="G67" s="22"/>
      <c r="H67" s="22"/>
      <c r="I67" s="28"/>
      <c r="J67" s="22"/>
      <c r="K67" s="28"/>
      <c r="L67" s="22"/>
      <c r="M67" s="134"/>
      <c r="N67" s="22">
        <v>2</v>
      </c>
      <c r="O67" s="134"/>
      <c r="P67" s="134">
        <v>6</v>
      </c>
      <c r="Q67" s="28"/>
      <c r="R67" s="28">
        <v>7</v>
      </c>
      <c r="S67" s="134"/>
      <c r="T67" s="134">
        <v>5</v>
      </c>
      <c r="U67" s="134">
        <v>5</v>
      </c>
      <c r="V67" s="76"/>
      <c r="W67" s="76"/>
      <c r="X67" s="28">
        <f t="shared" si="8"/>
        <v>25</v>
      </c>
      <c r="Y67" s="77">
        <f t="shared" si="9"/>
        <v>2</v>
      </c>
      <c r="Z67" s="77">
        <f t="shared" si="10"/>
        <v>23</v>
      </c>
      <c r="AA67" s="78">
        <f t="shared" ref="AA67:AA97" si="11">V67+W67</f>
        <v>0</v>
      </c>
      <c r="AB67" s="79" t="s">
        <v>375</v>
      </c>
      <c r="AC67" s="67" t="s">
        <v>251</v>
      </c>
      <c r="AD67" s="77" t="s">
        <v>227</v>
      </c>
      <c r="AE67" s="56" t="s">
        <v>229</v>
      </c>
      <c r="AF67" s="15" t="s">
        <v>227</v>
      </c>
      <c r="AG67" s="15"/>
      <c r="AH67" s="15"/>
    </row>
    <row r="68" spans="1:34" ht="43.2" x14ac:dyDescent="0.3">
      <c r="A68" s="26" t="s">
        <v>239</v>
      </c>
      <c r="B68" s="26"/>
      <c r="C68" s="26" t="s">
        <v>272</v>
      </c>
      <c r="D68" s="22"/>
      <c r="E68" s="22"/>
      <c r="F68" s="22"/>
      <c r="G68" s="22"/>
      <c r="H68" s="22"/>
      <c r="I68" s="28"/>
      <c r="J68" s="22"/>
      <c r="K68" s="28"/>
      <c r="L68" s="22"/>
      <c r="M68" s="134"/>
      <c r="N68" s="22">
        <v>1</v>
      </c>
      <c r="O68" s="134"/>
      <c r="P68" s="134"/>
      <c r="Q68" s="28"/>
      <c r="R68" s="28"/>
      <c r="S68" s="134"/>
      <c r="T68" s="134"/>
      <c r="U68" s="134"/>
      <c r="V68" s="76"/>
      <c r="W68" s="76"/>
      <c r="X68" s="28">
        <f t="shared" si="8"/>
        <v>1</v>
      </c>
      <c r="Y68" s="77">
        <f t="shared" si="9"/>
        <v>1</v>
      </c>
      <c r="Z68" s="77">
        <f t="shared" si="10"/>
        <v>0</v>
      </c>
      <c r="AA68" s="78">
        <f t="shared" si="11"/>
        <v>0</v>
      </c>
      <c r="AB68" s="26"/>
      <c r="AC68" s="67" t="s">
        <v>251</v>
      </c>
      <c r="AD68" s="77" t="s">
        <v>226</v>
      </c>
      <c r="AE68" s="56" t="s">
        <v>245</v>
      </c>
      <c r="AF68" s="2" t="s">
        <v>227</v>
      </c>
      <c r="AG68" s="2"/>
      <c r="AH68" s="2"/>
    </row>
    <row r="69" spans="1:34" ht="28.8" x14ac:dyDescent="0.3">
      <c r="A69" s="20" t="s">
        <v>91</v>
      </c>
      <c r="B69" s="4"/>
      <c r="C69" s="26" t="s">
        <v>92</v>
      </c>
      <c r="D69" s="3"/>
      <c r="E69" s="3"/>
      <c r="F69" s="32"/>
      <c r="G69" s="32"/>
      <c r="H69" s="32"/>
      <c r="I69" s="33"/>
      <c r="J69" s="32"/>
      <c r="K69" s="134">
        <v>2</v>
      </c>
      <c r="L69" s="32"/>
      <c r="M69" s="134"/>
      <c r="N69" s="22">
        <v>2</v>
      </c>
      <c r="O69" s="136"/>
      <c r="P69" s="136"/>
      <c r="Q69" s="33"/>
      <c r="R69" s="33"/>
      <c r="S69" s="136"/>
      <c r="T69" s="136"/>
      <c r="U69" s="136"/>
      <c r="V69" s="50"/>
      <c r="W69" s="50"/>
      <c r="X69" s="28">
        <f t="shared" si="8"/>
        <v>4</v>
      </c>
      <c r="Y69" s="77">
        <f t="shared" si="9"/>
        <v>4</v>
      </c>
      <c r="Z69" s="77">
        <f t="shared" si="10"/>
        <v>0</v>
      </c>
      <c r="AA69" s="78">
        <f t="shared" si="11"/>
        <v>0</v>
      </c>
      <c r="AB69" s="133" t="s">
        <v>470</v>
      </c>
      <c r="AC69" s="67" t="s">
        <v>251</v>
      </c>
      <c r="AD69" s="77" t="s">
        <v>226</v>
      </c>
      <c r="AE69" s="56" t="s">
        <v>244</v>
      </c>
      <c r="AF69" s="2" t="s">
        <v>226</v>
      </c>
      <c r="AG69" s="2"/>
      <c r="AH69" s="2"/>
    </row>
    <row r="70" spans="1:34" x14ac:dyDescent="0.3">
      <c r="A70" s="20" t="s">
        <v>93</v>
      </c>
      <c r="B70" s="4"/>
      <c r="C70" s="34" t="s">
        <v>231</v>
      </c>
      <c r="D70" s="3"/>
      <c r="E70" s="3"/>
      <c r="F70" s="32"/>
      <c r="G70" s="32"/>
      <c r="H70" s="32"/>
      <c r="I70" s="33"/>
      <c r="J70" s="32"/>
      <c r="K70" s="33"/>
      <c r="L70" s="32"/>
      <c r="M70" s="134"/>
      <c r="N70" s="32"/>
      <c r="O70" s="136"/>
      <c r="P70" s="136"/>
      <c r="Q70" s="33"/>
      <c r="R70" s="33"/>
      <c r="S70" s="136"/>
      <c r="T70" s="136"/>
      <c r="U70" s="136"/>
      <c r="V70" s="50"/>
      <c r="W70" s="50"/>
      <c r="X70" s="28">
        <f t="shared" si="8"/>
        <v>0</v>
      </c>
      <c r="Y70" s="77">
        <f t="shared" si="9"/>
        <v>0</v>
      </c>
      <c r="Z70" s="77">
        <f t="shared" si="10"/>
        <v>0</v>
      </c>
      <c r="AA70" s="78">
        <f t="shared" si="11"/>
        <v>0</v>
      </c>
      <c r="AB70" s="26"/>
      <c r="AC70" s="67" t="s">
        <v>257</v>
      </c>
      <c r="AD70" s="77" t="s">
        <v>226</v>
      </c>
      <c r="AE70" s="56" t="s">
        <v>237</v>
      </c>
      <c r="AF70" s="15" t="s">
        <v>226</v>
      </c>
      <c r="AG70" s="15"/>
      <c r="AH70" s="15"/>
    </row>
    <row r="71" spans="1:34" x14ac:dyDescent="0.3">
      <c r="A71" s="20" t="s">
        <v>95</v>
      </c>
      <c r="B71" s="4"/>
      <c r="C71" s="26" t="s">
        <v>96</v>
      </c>
      <c r="D71" s="3"/>
      <c r="E71" s="22"/>
      <c r="F71" s="22"/>
      <c r="G71" s="22"/>
      <c r="H71" s="22"/>
      <c r="I71" s="28">
        <v>1</v>
      </c>
      <c r="J71" s="22"/>
      <c r="K71" s="28"/>
      <c r="L71" s="22"/>
      <c r="M71" s="134"/>
      <c r="N71" s="22"/>
      <c r="O71" s="134"/>
      <c r="P71" s="134"/>
      <c r="Q71" s="28"/>
      <c r="R71" s="28">
        <v>2</v>
      </c>
      <c r="S71" s="134"/>
      <c r="T71" s="134"/>
      <c r="U71" s="134"/>
      <c r="V71" s="76"/>
      <c r="W71" s="76"/>
      <c r="X71" s="28">
        <f t="shared" si="8"/>
        <v>3</v>
      </c>
      <c r="Y71" s="77">
        <f t="shared" si="9"/>
        <v>1</v>
      </c>
      <c r="Z71" s="77">
        <f t="shared" si="10"/>
        <v>2</v>
      </c>
      <c r="AA71" s="78">
        <f t="shared" si="11"/>
        <v>0</v>
      </c>
      <c r="AB71" s="20"/>
      <c r="AC71" s="67" t="s">
        <v>257</v>
      </c>
      <c r="AD71" s="77" t="s">
        <v>226</v>
      </c>
      <c r="AE71" s="56" t="s">
        <v>245</v>
      </c>
      <c r="AF71" s="2" t="s">
        <v>226</v>
      </c>
      <c r="AG71" s="2"/>
      <c r="AH71" s="2"/>
    </row>
    <row r="72" spans="1:34" ht="28.8" x14ac:dyDescent="0.3">
      <c r="A72" s="20" t="s">
        <v>97</v>
      </c>
      <c r="B72" s="4"/>
      <c r="C72" s="34" t="s">
        <v>98</v>
      </c>
      <c r="D72" s="3"/>
      <c r="E72" s="3"/>
      <c r="F72" s="32"/>
      <c r="G72" s="32" t="s">
        <v>20</v>
      </c>
      <c r="H72" s="32"/>
      <c r="I72" s="33"/>
      <c r="J72" s="32"/>
      <c r="K72" s="33"/>
      <c r="L72" s="32"/>
      <c r="M72" s="134"/>
      <c r="N72" s="32"/>
      <c r="O72" s="136"/>
      <c r="P72" s="136"/>
      <c r="Q72" s="33"/>
      <c r="R72" s="33"/>
      <c r="S72" s="136"/>
      <c r="T72" s="136"/>
      <c r="U72" s="136"/>
      <c r="V72" s="50"/>
      <c r="W72" s="50"/>
      <c r="X72" s="28">
        <f t="shared" si="8"/>
        <v>0</v>
      </c>
      <c r="Y72" s="77">
        <f t="shared" si="9"/>
        <v>0</v>
      </c>
      <c r="Z72" s="77">
        <f t="shared" si="10"/>
        <v>0</v>
      </c>
      <c r="AA72" s="78">
        <f t="shared" si="11"/>
        <v>0</v>
      </c>
      <c r="AB72" s="20"/>
      <c r="AC72" s="67" t="s">
        <v>251</v>
      </c>
      <c r="AD72" s="77" t="s">
        <v>226</v>
      </c>
      <c r="AE72" s="56" t="s">
        <v>237</v>
      </c>
      <c r="AF72" s="2" t="s">
        <v>226</v>
      </c>
      <c r="AG72" s="2"/>
      <c r="AH72" s="2"/>
    </row>
    <row r="73" spans="1:34" ht="43.2" x14ac:dyDescent="0.3">
      <c r="A73" s="20" t="s">
        <v>99</v>
      </c>
      <c r="B73" s="4"/>
      <c r="C73" s="34" t="s">
        <v>100</v>
      </c>
      <c r="D73" s="3"/>
      <c r="E73" s="3"/>
      <c r="F73" s="32"/>
      <c r="G73" s="32"/>
      <c r="H73" s="32"/>
      <c r="I73" s="28">
        <v>3</v>
      </c>
      <c r="J73" s="32"/>
      <c r="K73" s="33"/>
      <c r="L73" s="32"/>
      <c r="M73" s="134"/>
      <c r="N73" s="32"/>
      <c r="O73" s="136"/>
      <c r="P73" s="136"/>
      <c r="Q73" s="33"/>
      <c r="R73" s="33"/>
      <c r="S73" s="134">
        <v>1</v>
      </c>
      <c r="T73" s="136"/>
      <c r="U73" s="136"/>
      <c r="V73" s="50"/>
      <c r="W73" s="50"/>
      <c r="X73" s="28">
        <f t="shared" si="8"/>
        <v>4</v>
      </c>
      <c r="Y73" s="77">
        <f t="shared" si="9"/>
        <v>3</v>
      </c>
      <c r="Z73" s="77">
        <f t="shared" si="10"/>
        <v>1</v>
      </c>
      <c r="AA73" s="78">
        <f t="shared" si="11"/>
        <v>0</v>
      </c>
      <c r="AB73" s="26" t="s">
        <v>371</v>
      </c>
      <c r="AC73" s="67" t="s">
        <v>257</v>
      </c>
      <c r="AD73" s="77" t="s">
        <v>226</v>
      </c>
      <c r="AE73" s="56" t="s">
        <v>236</v>
      </c>
      <c r="AF73" s="15" t="s">
        <v>226</v>
      </c>
      <c r="AG73" s="15"/>
      <c r="AH73" s="15"/>
    </row>
    <row r="74" spans="1:34" ht="43.2" x14ac:dyDescent="0.3">
      <c r="A74" s="20" t="s">
        <v>63</v>
      </c>
      <c r="B74" s="4"/>
      <c r="C74" s="26" t="s">
        <v>101</v>
      </c>
      <c r="D74" s="3"/>
      <c r="E74" s="22"/>
      <c r="F74" s="22"/>
      <c r="G74" s="22"/>
      <c r="H74" s="22"/>
      <c r="I74" s="28">
        <v>1</v>
      </c>
      <c r="J74" s="129">
        <v>1</v>
      </c>
      <c r="K74" s="28"/>
      <c r="L74" s="22"/>
      <c r="M74" s="134"/>
      <c r="N74" s="22"/>
      <c r="O74" s="134"/>
      <c r="P74" s="134"/>
      <c r="Q74" s="28"/>
      <c r="R74" s="28"/>
      <c r="S74" s="134"/>
      <c r="T74" s="134"/>
      <c r="U74" s="134"/>
      <c r="V74" s="76">
        <v>1</v>
      </c>
      <c r="W74" s="76"/>
      <c r="X74" s="28">
        <f t="shared" si="8"/>
        <v>3</v>
      </c>
      <c r="Y74" s="77">
        <f t="shared" si="9"/>
        <v>2</v>
      </c>
      <c r="Z74" s="77">
        <f t="shared" si="10"/>
        <v>0</v>
      </c>
      <c r="AA74" s="78">
        <f t="shared" si="11"/>
        <v>1</v>
      </c>
      <c r="AB74" s="26" t="s">
        <v>441</v>
      </c>
      <c r="AC74" s="67" t="s">
        <v>425</v>
      </c>
      <c r="AD74" s="77" t="s">
        <v>226</v>
      </c>
      <c r="AE74" s="56" t="s">
        <v>244</v>
      </c>
      <c r="AF74" s="2" t="s">
        <v>226</v>
      </c>
      <c r="AG74" s="2"/>
      <c r="AH74" s="2"/>
    </row>
    <row r="75" spans="1:34" ht="28.8" x14ac:dyDescent="0.3">
      <c r="A75" s="20" t="s">
        <v>102</v>
      </c>
      <c r="B75" s="4"/>
      <c r="C75" s="26" t="s">
        <v>103</v>
      </c>
      <c r="D75" s="3"/>
      <c r="E75" s="3"/>
      <c r="F75" s="32"/>
      <c r="G75" s="32"/>
      <c r="H75" s="32"/>
      <c r="I75" s="33"/>
      <c r="J75" s="32"/>
      <c r="K75" s="33"/>
      <c r="L75" s="32"/>
      <c r="M75" s="134"/>
      <c r="N75" s="32"/>
      <c r="O75" s="136"/>
      <c r="P75" s="136"/>
      <c r="Q75" s="33"/>
      <c r="R75" s="33"/>
      <c r="S75" s="136"/>
      <c r="T75" s="136"/>
      <c r="U75" s="136"/>
      <c r="V75" s="50"/>
      <c r="W75" s="50"/>
      <c r="X75" s="28">
        <f t="shared" si="8"/>
        <v>0</v>
      </c>
      <c r="Y75" s="77">
        <f t="shared" si="9"/>
        <v>0</v>
      </c>
      <c r="Z75" s="77">
        <f t="shared" si="10"/>
        <v>0</v>
      </c>
      <c r="AA75" s="78">
        <f t="shared" si="11"/>
        <v>0</v>
      </c>
      <c r="AB75" s="20"/>
      <c r="AC75" s="67" t="s">
        <v>257</v>
      </c>
      <c r="AD75" s="77" t="s">
        <v>226</v>
      </c>
      <c r="AE75" s="56" t="s">
        <v>237</v>
      </c>
      <c r="AF75" s="2" t="s">
        <v>226</v>
      </c>
      <c r="AG75" s="2"/>
      <c r="AH75" s="2"/>
    </row>
    <row r="76" spans="1:34" ht="28.8" x14ac:dyDescent="0.3">
      <c r="A76" s="26" t="s">
        <v>68</v>
      </c>
      <c r="B76" s="26"/>
      <c r="C76" s="26" t="s">
        <v>104</v>
      </c>
      <c r="D76" s="22"/>
      <c r="E76" s="22"/>
      <c r="F76" s="22"/>
      <c r="G76" s="22"/>
      <c r="H76" s="22"/>
      <c r="I76" s="28"/>
      <c r="J76" s="22"/>
      <c r="K76" s="28"/>
      <c r="L76" s="22"/>
      <c r="M76" s="134"/>
      <c r="N76" s="22">
        <v>3</v>
      </c>
      <c r="O76" s="134"/>
      <c r="P76" s="134"/>
      <c r="Q76" s="28"/>
      <c r="R76" s="28"/>
      <c r="S76" s="134"/>
      <c r="T76" s="134">
        <v>2</v>
      </c>
      <c r="U76" s="134"/>
      <c r="V76" s="76"/>
      <c r="W76" s="76"/>
      <c r="X76" s="28">
        <f t="shared" si="8"/>
        <v>5</v>
      </c>
      <c r="Y76" s="77">
        <f t="shared" si="9"/>
        <v>3</v>
      </c>
      <c r="Z76" s="77">
        <f t="shared" si="10"/>
        <v>2</v>
      </c>
      <c r="AA76" s="78">
        <f t="shared" si="11"/>
        <v>0</v>
      </c>
      <c r="AB76" s="26"/>
      <c r="AC76" s="67" t="s">
        <v>251</v>
      </c>
      <c r="AD76" s="77" t="s">
        <v>226</v>
      </c>
      <c r="AE76" s="56" t="s">
        <v>229</v>
      </c>
      <c r="AF76" s="15" t="s">
        <v>226</v>
      </c>
      <c r="AG76" s="15">
        <v>1</v>
      </c>
      <c r="AH76" s="15">
        <v>0</v>
      </c>
    </row>
    <row r="77" spans="1:34" ht="28.8" x14ac:dyDescent="0.3">
      <c r="A77" s="20" t="s">
        <v>105</v>
      </c>
      <c r="B77" s="4"/>
      <c r="C77" s="26" t="s">
        <v>199</v>
      </c>
      <c r="D77" s="3"/>
      <c r="E77" s="3"/>
      <c r="F77" s="32"/>
      <c r="G77" s="32"/>
      <c r="H77" s="32"/>
      <c r="I77" s="33"/>
      <c r="J77" s="32"/>
      <c r="K77" s="33"/>
      <c r="L77" s="32"/>
      <c r="M77" s="134"/>
      <c r="N77" s="32"/>
      <c r="O77" s="136"/>
      <c r="P77" s="136"/>
      <c r="Q77" s="33"/>
      <c r="R77" s="33"/>
      <c r="S77" s="136"/>
      <c r="T77" s="136"/>
      <c r="U77" s="136"/>
      <c r="V77" s="50"/>
      <c r="W77" s="50"/>
      <c r="X77" s="28">
        <f t="shared" si="8"/>
        <v>0</v>
      </c>
      <c r="Y77" s="77">
        <f t="shared" si="9"/>
        <v>0</v>
      </c>
      <c r="Z77" s="77">
        <f t="shared" si="10"/>
        <v>0</v>
      </c>
      <c r="AA77" s="78">
        <f t="shared" si="11"/>
        <v>0</v>
      </c>
      <c r="AB77" s="26" t="s">
        <v>230</v>
      </c>
      <c r="AC77" s="67" t="s">
        <v>257</v>
      </c>
      <c r="AD77" s="77" t="s">
        <v>226</v>
      </c>
      <c r="AE77" s="56" t="s">
        <v>237</v>
      </c>
      <c r="AF77" s="2" t="s">
        <v>226</v>
      </c>
      <c r="AG77" s="2"/>
      <c r="AH77" s="2"/>
    </row>
    <row r="78" spans="1:34" ht="43.2" x14ac:dyDescent="0.3">
      <c r="A78" s="20" t="s">
        <v>106</v>
      </c>
      <c r="B78" s="4"/>
      <c r="C78" s="34" t="s">
        <v>176</v>
      </c>
      <c r="D78" s="3"/>
      <c r="E78" s="3">
        <v>2</v>
      </c>
      <c r="F78" s="32"/>
      <c r="G78" s="32"/>
      <c r="H78" s="32"/>
      <c r="I78" s="28">
        <v>3</v>
      </c>
      <c r="J78" s="32"/>
      <c r="K78" s="33"/>
      <c r="L78" s="32"/>
      <c r="M78" s="134"/>
      <c r="N78" s="32"/>
      <c r="O78" s="136"/>
      <c r="P78" s="136"/>
      <c r="Q78" s="33"/>
      <c r="R78" s="33"/>
      <c r="S78" s="136"/>
      <c r="T78" s="136"/>
      <c r="U78" s="136"/>
      <c r="V78" s="50"/>
      <c r="W78" s="50"/>
      <c r="X78" s="28">
        <f t="shared" si="8"/>
        <v>3</v>
      </c>
      <c r="Y78" s="77">
        <f t="shared" si="9"/>
        <v>3</v>
      </c>
      <c r="Z78" s="77">
        <f t="shared" si="10"/>
        <v>0</v>
      </c>
      <c r="AA78" s="78">
        <f t="shared" si="11"/>
        <v>0</v>
      </c>
      <c r="AB78" s="133" t="s">
        <v>442</v>
      </c>
      <c r="AC78" s="67" t="s">
        <v>257</v>
      </c>
      <c r="AD78" s="77" t="s">
        <v>226</v>
      </c>
      <c r="AE78" s="56" t="s">
        <v>236</v>
      </c>
      <c r="AF78" s="2" t="s">
        <v>227</v>
      </c>
      <c r="AG78" s="2"/>
      <c r="AH78" s="2"/>
    </row>
    <row r="79" spans="1:34" x14ac:dyDescent="0.3">
      <c r="A79" s="20" t="s">
        <v>20</v>
      </c>
      <c r="B79" s="4"/>
      <c r="C79" s="34" t="s">
        <v>107</v>
      </c>
      <c r="D79" s="3"/>
      <c r="E79" s="3"/>
      <c r="F79" s="28">
        <v>10</v>
      </c>
      <c r="G79" s="22">
        <v>10</v>
      </c>
      <c r="H79" s="163">
        <v>10</v>
      </c>
      <c r="I79" s="28">
        <v>10</v>
      </c>
      <c r="J79" s="22">
        <v>10</v>
      </c>
      <c r="K79" s="134">
        <v>10</v>
      </c>
      <c r="L79" s="134">
        <v>10</v>
      </c>
      <c r="M79" s="134">
        <v>10</v>
      </c>
      <c r="N79" s="22">
        <v>10</v>
      </c>
      <c r="O79" s="134">
        <v>10</v>
      </c>
      <c r="P79" s="134">
        <v>10</v>
      </c>
      <c r="Q79" s="28">
        <v>10</v>
      </c>
      <c r="R79" s="28">
        <v>10</v>
      </c>
      <c r="S79" s="134">
        <v>10</v>
      </c>
      <c r="T79" s="134">
        <v>8</v>
      </c>
      <c r="U79" s="134"/>
      <c r="V79" s="76"/>
      <c r="W79" s="76"/>
      <c r="X79" s="28">
        <f t="shared" si="8"/>
        <v>148</v>
      </c>
      <c r="Y79" s="77">
        <f t="shared" si="9"/>
        <v>80</v>
      </c>
      <c r="Z79" s="77">
        <f t="shared" si="10"/>
        <v>58</v>
      </c>
      <c r="AA79" s="78">
        <f t="shared" si="11"/>
        <v>0</v>
      </c>
      <c r="AB79" s="20"/>
      <c r="AC79" s="67" t="s">
        <v>251</v>
      </c>
      <c r="AD79" s="77" t="s">
        <v>226</v>
      </c>
      <c r="AE79" s="56" t="s">
        <v>244</v>
      </c>
      <c r="AF79" s="15" t="s">
        <v>226</v>
      </c>
      <c r="AG79" s="15"/>
      <c r="AH79" s="15"/>
    </row>
    <row r="80" spans="1:34" x14ac:dyDescent="0.3">
      <c r="A80" s="20" t="s">
        <v>20</v>
      </c>
      <c r="B80" s="4"/>
      <c r="C80" s="34" t="s">
        <v>108</v>
      </c>
      <c r="D80" s="3"/>
      <c r="E80" s="22"/>
      <c r="F80" s="28">
        <v>5</v>
      </c>
      <c r="G80" s="22">
        <v>5</v>
      </c>
      <c r="H80" s="163">
        <v>7</v>
      </c>
      <c r="I80" s="28">
        <v>5</v>
      </c>
      <c r="J80" s="22">
        <v>5</v>
      </c>
      <c r="K80" s="134">
        <v>5</v>
      </c>
      <c r="L80" s="134">
        <v>5</v>
      </c>
      <c r="M80" s="134">
        <v>5</v>
      </c>
      <c r="N80" s="22">
        <v>5</v>
      </c>
      <c r="O80" s="134">
        <v>30</v>
      </c>
      <c r="P80" s="134">
        <v>10</v>
      </c>
      <c r="Q80" s="28">
        <v>10</v>
      </c>
      <c r="R80" s="28">
        <v>10</v>
      </c>
      <c r="S80" s="134">
        <v>10</v>
      </c>
      <c r="T80" s="134">
        <v>10</v>
      </c>
      <c r="U80" s="134"/>
      <c r="V80" s="76"/>
      <c r="W80" s="76"/>
      <c r="X80" s="28">
        <f t="shared" si="8"/>
        <v>127</v>
      </c>
      <c r="Y80" s="77">
        <f t="shared" si="9"/>
        <v>42</v>
      </c>
      <c r="Z80" s="77">
        <f t="shared" si="10"/>
        <v>80</v>
      </c>
      <c r="AA80" s="78">
        <f t="shared" si="11"/>
        <v>0</v>
      </c>
      <c r="AB80" s="20"/>
      <c r="AC80" s="67" t="s">
        <v>251</v>
      </c>
      <c r="AD80" s="77" t="s">
        <v>227</v>
      </c>
      <c r="AE80" s="56" t="s">
        <v>244</v>
      </c>
      <c r="AF80" s="2" t="s">
        <v>226</v>
      </c>
      <c r="AG80" s="2"/>
      <c r="AH80" s="2"/>
    </row>
    <row r="81" spans="1:35" x14ac:dyDescent="0.3">
      <c r="A81" s="26"/>
      <c r="B81" s="26"/>
      <c r="C81" s="26" t="s">
        <v>109</v>
      </c>
      <c r="D81" s="22"/>
      <c r="E81" s="22"/>
      <c r="F81" s="22"/>
      <c r="G81" s="22"/>
      <c r="H81" s="22"/>
      <c r="I81" s="28"/>
      <c r="J81" s="22"/>
      <c r="K81" s="28"/>
      <c r="L81" s="22"/>
      <c r="M81" s="134"/>
      <c r="N81" s="22">
        <v>1</v>
      </c>
      <c r="O81" s="134"/>
      <c r="P81" s="134"/>
      <c r="Q81" s="28"/>
      <c r="R81" s="28">
        <v>5</v>
      </c>
      <c r="S81" s="134"/>
      <c r="T81" s="134"/>
      <c r="U81" s="134"/>
      <c r="V81" s="76"/>
      <c r="W81" s="76"/>
      <c r="X81" s="28">
        <f t="shared" si="8"/>
        <v>6</v>
      </c>
      <c r="Y81" s="77">
        <f t="shared" si="9"/>
        <v>1</v>
      </c>
      <c r="Z81" s="77">
        <f t="shared" si="10"/>
        <v>5</v>
      </c>
      <c r="AA81" s="78">
        <f t="shared" si="11"/>
        <v>0</v>
      </c>
      <c r="AB81" s="26"/>
      <c r="AC81" s="67" t="s">
        <v>251</v>
      </c>
      <c r="AD81" s="77" t="s">
        <v>227</v>
      </c>
      <c r="AE81" s="56" t="s">
        <v>229</v>
      </c>
      <c r="AF81" s="2" t="s">
        <v>226</v>
      </c>
      <c r="AG81" s="2"/>
      <c r="AH81" s="2"/>
    </row>
    <row r="82" spans="1:35" ht="28.8" x14ac:dyDescent="0.3">
      <c r="A82" s="26" t="s">
        <v>68</v>
      </c>
      <c r="B82" s="26"/>
      <c r="C82" s="26" t="s">
        <v>185</v>
      </c>
      <c r="D82" s="22"/>
      <c r="E82" s="22"/>
      <c r="F82" s="22"/>
      <c r="G82" s="22"/>
      <c r="H82" s="22"/>
      <c r="I82" s="28"/>
      <c r="J82" s="22"/>
      <c r="K82" s="28"/>
      <c r="L82" s="22"/>
      <c r="M82" s="134"/>
      <c r="N82" s="22">
        <v>7</v>
      </c>
      <c r="O82" s="134"/>
      <c r="P82" s="134"/>
      <c r="Q82" s="28"/>
      <c r="R82" s="28"/>
      <c r="S82" s="134"/>
      <c r="T82" s="134"/>
      <c r="U82" s="134"/>
      <c r="V82" s="76"/>
      <c r="W82" s="76"/>
      <c r="X82" s="28">
        <f t="shared" si="8"/>
        <v>7</v>
      </c>
      <c r="Y82" s="77">
        <f t="shared" si="9"/>
        <v>7</v>
      </c>
      <c r="Z82" s="77">
        <f t="shared" si="10"/>
        <v>0</v>
      </c>
      <c r="AA82" s="78">
        <f t="shared" si="11"/>
        <v>0</v>
      </c>
      <c r="AB82" s="26" t="s">
        <v>279</v>
      </c>
      <c r="AC82" s="67" t="s">
        <v>251</v>
      </c>
      <c r="AD82" s="77" t="s">
        <v>226</v>
      </c>
      <c r="AE82" s="56" t="s">
        <v>236</v>
      </c>
      <c r="AF82" s="15" t="s">
        <v>227</v>
      </c>
      <c r="AG82" s="15">
        <v>0</v>
      </c>
      <c r="AH82" s="15">
        <v>0</v>
      </c>
    </row>
    <row r="83" spans="1:35" x14ac:dyDescent="0.3">
      <c r="A83" s="20" t="s">
        <v>27</v>
      </c>
      <c r="B83" s="4"/>
      <c r="C83" s="34" t="s">
        <v>110</v>
      </c>
      <c r="D83" s="3"/>
      <c r="E83" s="3"/>
      <c r="F83" s="32"/>
      <c r="G83" s="32"/>
      <c r="H83" s="33"/>
      <c r="I83" s="28">
        <v>3</v>
      </c>
      <c r="J83" s="22">
        <v>2</v>
      </c>
      <c r="K83" s="134">
        <v>2</v>
      </c>
      <c r="L83" s="32"/>
      <c r="M83" s="134"/>
      <c r="N83" s="22">
        <v>3</v>
      </c>
      <c r="O83" s="134">
        <v>3</v>
      </c>
      <c r="P83" s="136"/>
      <c r="Q83" s="33"/>
      <c r="R83" s="33"/>
      <c r="S83" s="136"/>
      <c r="T83" s="136"/>
      <c r="U83" s="136"/>
      <c r="V83" s="50"/>
      <c r="W83" s="50"/>
      <c r="X83" s="28">
        <f t="shared" si="8"/>
        <v>13</v>
      </c>
      <c r="Y83" s="77">
        <f t="shared" si="9"/>
        <v>10</v>
      </c>
      <c r="Z83" s="77">
        <f t="shared" si="10"/>
        <v>3</v>
      </c>
      <c r="AA83" s="78">
        <f t="shared" si="11"/>
        <v>0</v>
      </c>
      <c r="AB83" s="20"/>
      <c r="AC83" s="67" t="s">
        <v>251</v>
      </c>
      <c r="AD83" s="77" t="s">
        <v>226</v>
      </c>
      <c r="AE83" s="56" t="s">
        <v>244</v>
      </c>
      <c r="AF83" s="2" t="s">
        <v>226</v>
      </c>
      <c r="AG83" s="2"/>
      <c r="AH83" s="2"/>
    </row>
    <row r="84" spans="1:35" ht="43.2" x14ac:dyDescent="0.3">
      <c r="A84" s="20" t="s">
        <v>111</v>
      </c>
      <c r="B84" s="4"/>
      <c r="C84" s="26" t="s">
        <v>112</v>
      </c>
      <c r="D84" s="3"/>
      <c r="E84" s="3"/>
      <c r="F84" s="32"/>
      <c r="G84" s="32" t="s">
        <v>20</v>
      </c>
      <c r="H84" s="32"/>
      <c r="I84" s="33"/>
      <c r="J84" s="32"/>
      <c r="K84" s="33"/>
      <c r="L84" s="32"/>
      <c r="M84" s="134"/>
      <c r="N84" s="32"/>
      <c r="O84" s="136"/>
      <c r="P84" s="136"/>
      <c r="Q84" s="33"/>
      <c r="R84" s="33"/>
      <c r="S84" s="134">
        <v>1</v>
      </c>
      <c r="T84" s="134">
        <v>1</v>
      </c>
      <c r="U84" s="136"/>
      <c r="V84" s="50"/>
      <c r="W84" s="50"/>
      <c r="X84" s="28">
        <f t="shared" si="8"/>
        <v>2</v>
      </c>
      <c r="Y84" s="77">
        <f t="shared" si="9"/>
        <v>0</v>
      </c>
      <c r="Z84" s="77">
        <f t="shared" si="10"/>
        <v>2</v>
      </c>
      <c r="AA84" s="78">
        <f t="shared" si="11"/>
        <v>0</v>
      </c>
      <c r="AB84" s="26" t="s">
        <v>424</v>
      </c>
      <c r="AC84" s="67" t="s">
        <v>255</v>
      </c>
      <c r="AD84" s="77" t="s">
        <v>227</v>
      </c>
      <c r="AE84" s="56" t="s">
        <v>234</v>
      </c>
      <c r="AF84" s="2" t="s">
        <v>227</v>
      </c>
      <c r="AG84" s="2"/>
      <c r="AH84" s="2"/>
      <c r="AI84" s="148" t="s">
        <v>422</v>
      </c>
    </row>
    <row r="85" spans="1:35" s="48" customFormat="1" x14ac:dyDescent="0.3">
      <c r="A85" s="35" t="s">
        <v>113</v>
      </c>
      <c r="B85" s="35"/>
      <c r="C85" s="34" t="s">
        <v>114</v>
      </c>
      <c r="D85" s="36"/>
      <c r="E85" s="36"/>
      <c r="F85" s="33"/>
      <c r="G85" s="33"/>
      <c r="H85" s="33"/>
      <c r="I85" s="33"/>
      <c r="J85" s="33"/>
      <c r="K85" s="33"/>
      <c r="L85" s="33"/>
      <c r="M85" s="134"/>
      <c r="N85" s="33"/>
      <c r="O85" s="136"/>
      <c r="P85" s="136"/>
      <c r="Q85" s="33"/>
      <c r="R85" s="33"/>
      <c r="S85" s="136"/>
      <c r="T85" s="136"/>
      <c r="U85" s="136"/>
      <c r="V85" s="33"/>
      <c r="W85" s="33"/>
      <c r="X85" s="28">
        <f t="shared" si="8"/>
        <v>0</v>
      </c>
      <c r="Y85" s="77">
        <f t="shared" si="9"/>
        <v>0</v>
      </c>
      <c r="Z85" s="77">
        <f t="shared" si="10"/>
        <v>0</v>
      </c>
      <c r="AA85" s="80">
        <f t="shared" si="11"/>
        <v>0</v>
      </c>
      <c r="AB85" s="34" t="s">
        <v>357</v>
      </c>
      <c r="AC85" s="68" t="s">
        <v>258</v>
      </c>
      <c r="AD85" s="77" t="s">
        <v>226</v>
      </c>
      <c r="AE85" s="56" t="s">
        <v>237</v>
      </c>
      <c r="AF85" s="15" t="s">
        <v>226</v>
      </c>
      <c r="AG85" s="15"/>
      <c r="AH85" s="15"/>
    </row>
    <row r="86" spans="1:35" ht="86.4" x14ac:dyDescent="0.3">
      <c r="A86" s="20" t="s">
        <v>115</v>
      </c>
      <c r="B86" s="4"/>
      <c r="C86" s="34" t="s">
        <v>374</v>
      </c>
      <c r="D86" s="3"/>
      <c r="E86" s="3">
        <v>5</v>
      </c>
      <c r="F86" s="32"/>
      <c r="G86" s="32"/>
      <c r="H86" s="32"/>
      <c r="I86" s="28">
        <v>40</v>
      </c>
      <c r="J86" s="22"/>
      <c r="K86" s="28"/>
      <c r="L86" s="22"/>
      <c r="M86" s="134"/>
      <c r="N86" s="22"/>
      <c r="O86" s="134">
        <v>5</v>
      </c>
      <c r="P86" s="134"/>
      <c r="Q86" s="28"/>
      <c r="R86" s="28"/>
      <c r="S86" s="134">
        <v>15</v>
      </c>
      <c r="T86" s="134"/>
      <c r="U86" s="134"/>
      <c r="V86" s="76">
        <v>10</v>
      </c>
      <c r="W86" s="76">
        <v>10</v>
      </c>
      <c r="X86" s="28">
        <f t="shared" si="8"/>
        <v>80</v>
      </c>
      <c r="Y86" s="77">
        <f t="shared" si="9"/>
        <v>40</v>
      </c>
      <c r="Z86" s="77">
        <f t="shared" si="10"/>
        <v>20</v>
      </c>
      <c r="AA86" s="78">
        <f t="shared" si="11"/>
        <v>20</v>
      </c>
      <c r="AB86" s="26" t="s">
        <v>443</v>
      </c>
      <c r="AC86" s="67" t="s">
        <v>257</v>
      </c>
      <c r="AD86" s="77" t="s">
        <v>226</v>
      </c>
      <c r="AE86" s="56" t="s">
        <v>236</v>
      </c>
      <c r="AF86" s="2" t="s">
        <v>227</v>
      </c>
      <c r="AG86" s="2"/>
      <c r="AH86" s="2"/>
    </row>
    <row r="87" spans="1:35" s="104" customFormat="1" ht="57.6" x14ac:dyDescent="0.3">
      <c r="A87" s="109"/>
      <c r="B87" s="107"/>
      <c r="C87" s="133" t="s">
        <v>392</v>
      </c>
      <c r="D87" s="110"/>
      <c r="E87" s="110"/>
      <c r="F87" s="110"/>
      <c r="G87" s="110"/>
      <c r="H87" s="110"/>
      <c r="I87" s="114"/>
      <c r="J87" s="110">
        <v>1</v>
      </c>
      <c r="K87" s="114"/>
      <c r="L87" s="110"/>
      <c r="M87" s="134"/>
      <c r="N87" s="110"/>
      <c r="O87" s="134"/>
      <c r="P87" s="134"/>
      <c r="Q87" s="114"/>
      <c r="R87" s="114"/>
      <c r="S87" s="134"/>
      <c r="T87" s="134">
        <v>8</v>
      </c>
      <c r="U87" s="134"/>
      <c r="V87" s="120">
        <v>7</v>
      </c>
      <c r="W87" s="120"/>
      <c r="X87" s="114">
        <v>16</v>
      </c>
      <c r="Y87" s="121">
        <v>1</v>
      </c>
      <c r="Z87" s="121">
        <v>8</v>
      </c>
      <c r="AA87" s="122">
        <v>7</v>
      </c>
      <c r="AB87" s="113" t="s">
        <v>393</v>
      </c>
      <c r="AC87" s="118" t="s">
        <v>255</v>
      </c>
      <c r="AD87" s="121" t="s">
        <v>227</v>
      </c>
      <c r="AE87" s="121" t="s">
        <v>229</v>
      </c>
      <c r="AF87" s="121" t="s">
        <v>227</v>
      </c>
      <c r="AG87" s="121"/>
      <c r="AH87" s="121"/>
      <c r="AI87" s="149" t="s">
        <v>416</v>
      </c>
    </row>
    <row r="88" spans="1:35" ht="28.8" x14ac:dyDescent="0.3">
      <c r="A88" s="20" t="s">
        <v>116</v>
      </c>
      <c r="B88" s="4"/>
      <c r="C88" s="34" t="s">
        <v>117</v>
      </c>
      <c r="D88" s="3"/>
      <c r="E88" s="3"/>
      <c r="F88" s="32"/>
      <c r="G88" s="32"/>
      <c r="H88" s="32"/>
      <c r="I88" s="28">
        <v>1</v>
      </c>
      <c r="J88" s="32"/>
      <c r="K88" s="33"/>
      <c r="L88" s="32"/>
      <c r="M88" s="134"/>
      <c r="N88" s="32"/>
      <c r="O88" s="136"/>
      <c r="P88" s="136"/>
      <c r="Q88" s="33"/>
      <c r="R88" s="33"/>
      <c r="S88" s="136"/>
      <c r="T88" s="136"/>
      <c r="U88" s="136"/>
      <c r="V88" s="50"/>
      <c r="W88" s="50"/>
      <c r="X88" s="28">
        <f t="shared" si="8"/>
        <v>1</v>
      </c>
      <c r="Y88" s="77">
        <f t="shared" si="9"/>
        <v>1</v>
      </c>
      <c r="Z88" s="77">
        <f t="shared" si="10"/>
        <v>0</v>
      </c>
      <c r="AA88" s="78">
        <f t="shared" si="11"/>
        <v>0</v>
      </c>
      <c r="AB88" s="20" t="s">
        <v>20</v>
      </c>
      <c r="AC88" s="67" t="s">
        <v>257</v>
      </c>
      <c r="AD88" s="77" t="s">
        <v>226</v>
      </c>
      <c r="AE88" s="56" t="s">
        <v>245</v>
      </c>
      <c r="AF88" s="15" t="s">
        <v>226</v>
      </c>
      <c r="AG88" s="15"/>
      <c r="AH88" s="15"/>
    </row>
    <row r="89" spans="1:35" ht="72" x14ac:dyDescent="0.3">
      <c r="A89" s="23"/>
      <c r="B89" s="24"/>
      <c r="C89" s="34" t="s">
        <v>232</v>
      </c>
      <c r="D89" s="28"/>
      <c r="E89" s="28"/>
      <c r="F89" s="28"/>
      <c r="G89" s="28"/>
      <c r="H89" s="28"/>
      <c r="I89" s="28"/>
      <c r="J89" s="28"/>
      <c r="K89" s="28"/>
      <c r="L89" s="28"/>
      <c r="M89" s="134"/>
      <c r="N89" s="28">
        <v>5</v>
      </c>
      <c r="O89" s="134"/>
      <c r="P89" s="134"/>
      <c r="Q89" s="28"/>
      <c r="R89" s="28"/>
      <c r="S89" s="134"/>
      <c r="T89" s="134"/>
      <c r="U89" s="134"/>
      <c r="V89" s="76"/>
      <c r="W89" s="76"/>
      <c r="X89" s="28">
        <f t="shared" si="8"/>
        <v>5</v>
      </c>
      <c r="Y89" s="77">
        <f t="shared" si="9"/>
        <v>5</v>
      </c>
      <c r="Z89" s="77">
        <f t="shared" si="10"/>
        <v>0</v>
      </c>
      <c r="AA89" s="80">
        <f t="shared" si="11"/>
        <v>0</v>
      </c>
      <c r="AB89" s="34" t="s">
        <v>434</v>
      </c>
      <c r="AC89" s="68" t="s">
        <v>251</v>
      </c>
      <c r="AD89" s="77" t="s">
        <v>226</v>
      </c>
      <c r="AE89" s="56" t="s">
        <v>244</v>
      </c>
      <c r="AF89" s="2" t="s">
        <v>227</v>
      </c>
      <c r="AG89" s="2">
        <v>2</v>
      </c>
      <c r="AH89" s="2">
        <v>0</v>
      </c>
    </row>
    <row r="90" spans="1:35" ht="43.2" x14ac:dyDescent="0.3">
      <c r="A90" s="23"/>
      <c r="B90" s="24"/>
      <c r="C90" s="34" t="s">
        <v>273</v>
      </c>
      <c r="D90" s="25"/>
      <c r="E90" s="25"/>
      <c r="F90" s="33"/>
      <c r="G90" s="33"/>
      <c r="H90" s="33"/>
      <c r="I90" s="33"/>
      <c r="J90" s="33"/>
      <c r="K90" s="33"/>
      <c r="L90" s="33"/>
      <c r="M90" s="134"/>
      <c r="N90" s="33"/>
      <c r="O90" s="136"/>
      <c r="P90" s="136"/>
      <c r="Q90" s="33"/>
      <c r="R90" s="33"/>
      <c r="S90" s="136"/>
      <c r="T90" s="136"/>
      <c r="U90" s="136"/>
      <c r="V90" s="50"/>
      <c r="W90" s="50"/>
      <c r="X90" s="28">
        <f t="shared" si="8"/>
        <v>0</v>
      </c>
      <c r="Y90" s="77">
        <f t="shared" si="9"/>
        <v>0</v>
      </c>
      <c r="Z90" s="77">
        <f t="shared" si="10"/>
        <v>0</v>
      </c>
      <c r="AA90" s="80">
        <f t="shared" si="11"/>
        <v>0</v>
      </c>
      <c r="AB90" s="34" t="s">
        <v>205</v>
      </c>
      <c r="AC90" s="68" t="s">
        <v>251</v>
      </c>
      <c r="AD90" s="77" t="s">
        <v>226</v>
      </c>
      <c r="AE90" s="56" t="s">
        <v>237</v>
      </c>
      <c r="AF90" s="2" t="s">
        <v>226</v>
      </c>
      <c r="AG90" s="2"/>
      <c r="AH90" s="2"/>
    </row>
    <row r="91" spans="1:35" ht="28.8" x14ac:dyDescent="0.3">
      <c r="A91" s="20" t="s">
        <v>118</v>
      </c>
      <c r="B91" s="4"/>
      <c r="C91" s="26" t="s">
        <v>119</v>
      </c>
      <c r="D91" s="3"/>
      <c r="E91" s="3"/>
      <c r="F91" s="32"/>
      <c r="G91" s="32"/>
      <c r="H91" s="32"/>
      <c r="I91" s="28">
        <v>1</v>
      </c>
      <c r="J91" s="22"/>
      <c r="K91" s="28"/>
      <c r="L91" s="22"/>
      <c r="M91" s="134"/>
      <c r="N91" s="22"/>
      <c r="O91" s="134">
        <v>1</v>
      </c>
      <c r="P91" s="134"/>
      <c r="Q91" s="28"/>
      <c r="R91" s="28">
        <v>2</v>
      </c>
      <c r="S91" s="134"/>
      <c r="T91" s="134"/>
      <c r="U91" s="134"/>
      <c r="V91" s="76">
        <v>1</v>
      </c>
      <c r="W91" s="76">
        <v>1</v>
      </c>
      <c r="X91" s="28">
        <f t="shared" si="8"/>
        <v>6</v>
      </c>
      <c r="Y91" s="77">
        <f t="shared" si="9"/>
        <v>1</v>
      </c>
      <c r="Z91" s="77">
        <f t="shared" si="10"/>
        <v>3</v>
      </c>
      <c r="AA91" s="78">
        <f t="shared" si="11"/>
        <v>2</v>
      </c>
      <c r="AB91" s="26" t="s">
        <v>191</v>
      </c>
      <c r="AC91" s="67" t="s">
        <v>257</v>
      </c>
      <c r="AD91" s="77" t="s">
        <v>226</v>
      </c>
      <c r="AE91" s="56" t="s">
        <v>237</v>
      </c>
      <c r="AF91" s="15" t="s">
        <v>226</v>
      </c>
      <c r="AG91" s="15"/>
      <c r="AH91" s="15"/>
    </row>
    <row r="92" spans="1:35" ht="43.2" x14ac:dyDescent="0.3">
      <c r="A92" s="20" t="s">
        <v>120</v>
      </c>
      <c r="B92" s="4"/>
      <c r="C92" s="34" t="s">
        <v>121</v>
      </c>
      <c r="D92" s="3"/>
      <c r="E92" s="3"/>
      <c r="F92" s="32"/>
      <c r="G92" s="32"/>
      <c r="H92" s="32"/>
      <c r="I92" s="28">
        <v>5</v>
      </c>
      <c r="J92" s="22"/>
      <c r="K92" s="28"/>
      <c r="L92" s="22"/>
      <c r="M92" s="134"/>
      <c r="N92" s="22"/>
      <c r="O92" s="134">
        <v>3</v>
      </c>
      <c r="P92" s="134"/>
      <c r="Q92" s="28"/>
      <c r="R92" s="28"/>
      <c r="S92" s="134">
        <v>2</v>
      </c>
      <c r="T92" s="134"/>
      <c r="U92" s="134"/>
      <c r="V92" s="50"/>
      <c r="W92" s="50"/>
      <c r="X92" s="28">
        <f t="shared" si="8"/>
        <v>10</v>
      </c>
      <c r="Y92" s="77">
        <f t="shared" si="9"/>
        <v>5</v>
      </c>
      <c r="Z92" s="77">
        <f t="shared" si="10"/>
        <v>5</v>
      </c>
      <c r="AA92" s="78">
        <f t="shared" si="11"/>
        <v>0</v>
      </c>
      <c r="AB92" s="26" t="s">
        <v>444</v>
      </c>
      <c r="AC92" s="67" t="s">
        <v>257</v>
      </c>
      <c r="AD92" s="77" t="s">
        <v>226</v>
      </c>
      <c r="AE92" s="56" t="s">
        <v>236</v>
      </c>
      <c r="AF92" s="2" t="s">
        <v>227</v>
      </c>
      <c r="AG92" s="2"/>
      <c r="AH92" s="2"/>
    </row>
    <row r="93" spans="1:35" ht="28.8" x14ac:dyDescent="0.3">
      <c r="A93" s="20" t="s">
        <v>120</v>
      </c>
      <c r="B93" s="4"/>
      <c r="C93" s="34" t="s">
        <v>122</v>
      </c>
      <c r="D93" s="3"/>
      <c r="E93" s="3"/>
      <c r="F93" s="32"/>
      <c r="G93" s="32"/>
      <c r="H93" s="32"/>
      <c r="I93" s="28">
        <v>3</v>
      </c>
      <c r="J93" s="22"/>
      <c r="K93" s="28"/>
      <c r="L93" s="22"/>
      <c r="M93" s="134"/>
      <c r="N93" s="22"/>
      <c r="O93" s="134"/>
      <c r="P93" s="134"/>
      <c r="Q93" s="28"/>
      <c r="R93" s="28"/>
      <c r="S93" s="134"/>
      <c r="T93" s="134"/>
      <c r="U93" s="134"/>
      <c r="V93" s="76"/>
      <c r="W93" s="76"/>
      <c r="X93" s="28">
        <f t="shared" si="8"/>
        <v>3</v>
      </c>
      <c r="Y93" s="77">
        <f t="shared" si="9"/>
        <v>3</v>
      </c>
      <c r="Z93" s="77">
        <f t="shared" si="10"/>
        <v>0</v>
      </c>
      <c r="AA93" s="78">
        <f t="shared" si="11"/>
        <v>0</v>
      </c>
      <c r="AB93" s="26" t="s">
        <v>208</v>
      </c>
      <c r="AC93" s="67" t="s">
        <v>257</v>
      </c>
      <c r="AD93" s="77" t="s">
        <v>226</v>
      </c>
      <c r="AE93" s="56" t="s">
        <v>230</v>
      </c>
      <c r="AF93" s="2" t="s">
        <v>226</v>
      </c>
      <c r="AG93" s="2"/>
      <c r="AH93" s="2"/>
    </row>
    <row r="94" spans="1:35" ht="28.8" x14ac:dyDescent="0.3">
      <c r="A94" s="20" t="s">
        <v>37</v>
      </c>
      <c r="B94" s="4"/>
      <c r="C94" s="34" t="s">
        <v>445</v>
      </c>
      <c r="D94" s="3"/>
      <c r="E94" s="3"/>
      <c r="F94" s="32"/>
      <c r="G94" s="32"/>
      <c r="H94" s="32"/>
      <c r="I94" s="28">
        <v>1</v>
      </c>
      <c r="J94" s="22"/>
      <c r="K94" s="28"/>
      <c r="L94" s="22"/>
      <c r="M94" s="134"/>
      <c r="N94" s="22"/>
      <c r="O94" s="134"/>
      <c r="P94" s="134"/>
      <c r="Q94" s="28"/>
      <c r="R94" s="28"/>
      <c r="S94" s="134"/>
      <c r="T94" s="134"/>
      <c r="U94" s="134"/>
      <c r="V94" s="76"/>
      <c r="W94" s="76"/>
      <c r="X94" s="28">
        <f t="shared" ref="X94:X118" si="12">SUM(F94:W94)</f>
        <v>1</v>
      </c>
      <c r="Y94" s="77">
        <f t="shared" ref="Y94:Y118" si="13">H94+I94+J94+K94+L94+M94+N94+F94</f>
        <v>1</v>
      </c>
      <c r="Z94" s="77">
        <f t="shared" si="10"/>
        <v>0</v>
      </c>
      <c r="AA94" s="78">
        <f t="shared" si="11"/>
        <v>0</v>
      </c>
      <c r="AB94" s="26" t="s">
        <v>446</v>
      </c>
      <c r="AC94" s="67" t="s">
        <v>257</v>
      </c>
      <c r="AD94" s="77" t="s">
        <v>226</v>
      </c>
      <c r="AE94" s="56" t="s">
        <v>229</v>
      </c>
      <c r="AF94" s="15" t="s">
        <v>226</v>
      </c>
      <c r="AG94" s="15"/>
      <c r="AH94" s="15"/>
    </row>
    <row r="95" spans="1:35" s="104" customFormat="1" ht="57.6" x14ac:dyDescent="0.3">
      <c r="A95" s="111"/>
      <c r="B95" s="112"/>
      <c r="C95" s="137" t="s">
        <v>394</v>
      </c>
      <c r="D95" s="114"/>
      <c r="E95" s="114"/>
      <c r="F95" s="114"/>
      <c r="G95" s="114"/>
      <c r="H95" s="114"/>
      <c r="I95" s="114"/>
      <c r="J95" s="114"/>
      <c r="K95" s="114"/>
      <c r="L95" s="114"/>
      <c r="M95" s="134"/>
      <c r="N95" s="114"/>
      <c r="O95" s="134"/>
      <c r="P95" s="134"/>
      <c r="Q95" s="114"/>
      <c r="R95" s="114"/>
      <c r="S95" s="134"/>
      <c r="T95" s="134"/>
      <c r="U95" s="134"/>
      <c r="V95" s="120"/>
      <c r="W95" s="120"/>
      <c r="X95" s="114">
        <v>0</v>
      </c>
      <c r="Y95" s="121">
        <v>0</v>
      </c>
      <c r="Z95" s="121">
        <v>0</v>
      </c>
      <c r="AA95" s="123">
        <v>0</v>
      </c>
      <c r="AB95" s="116" t="s">
        <v>415</v>
      </c>
      <c r="AC95" s="119" t="s">
        <v>252</v>
      </c>
      <c r="AD95" s="121" t="s">
        <v>226</v>
      </c>
      <c r="AE95" s="121" t="s">
        <v>237</v>
      </c>
      <c r="AF95" s="121" t="s">
        <v>226</v>
      </c>
      <c r="AG95" s="121">
        <v>0</v>
      </c>
      <c r="AH95" s="121">
        <v>0</v>
      </c>
    </row>
    <row r="96" spans="1:35" s="46" customFormat="1" ht="43.2" x14ac:dyDescent="0.3">
      <c r="A96" s="30" t="s">
        <v>123</v>
      </c>
      <c r="B96" s="30"/>
      <c r="C96" s="26" t="s">
        <v>370</v>
      </c>
      <c r="D96" s="45"/>
      <c r="E96" s="45"/>
      <c r="F96" s="32"/>
      <c r="G96" s="32"/>
      <c r="H96" s="32"/>
      <c r="I96" s="33"/>
      <c r="J96" s="32"/>
      <c r="K96" s="134">
        <v>12</v>
      </c>
      <c r="L96" s="32"/>
      <c r="M96" s="134"/>
      <c r="N96" s="32"/>
      <c r="O96" s="134">
        <v>7</v>
      </c>
      <c r="P96" s="136"/>
      <c r="Q96" s="28"/>
      <c r="R96" s="28"/>
      <c r="S96" s="134"/>
      <c r="T96" s="136"/>
      <c r="U96" s="136"/>
      <c r="V96" s="50"/>
      <c r="W96" s="50"/>
      <c r="X96" s="28">
        <f t="shared" si="12"/>
        <v>19</v>
      </c>
      <c r="Y96" s="77">
        <f t="shared" si="13"/>
        <v>12</v>
      </c>
      <c r="Z96" s="77">
        <f t="shared" si="10"/>
        <v>7</v>
      </c>
      <c r="AA96" s="78">
        <f t="shared" si="11"/>
        <v>0</v>
      </c>
      <c r="AB96" s="26" t="s">
        <v>475</v>
      </c>
      <c r="AC96" s="67" t="s">
        <v>258</v>
      </c>
      <c r="AD96" s="77" t="s">
        <v>226</v>
      </c>
      <c r="AE96" s="56" t="s">
        <v>230</v>
      </c>
      <c r="AF96" s="15" t="s">
        <v>226</v>
      </c>
      <c r="AG96" s="15">
        <v>0</v>
      </c>
      <c r="AH96" s="15">
        <v>0</v>
      </c>
    </row>
    <row r="97" spans="1:34" x14ac:dyDescent="0.3">
      <c r="A97" s="20" t="s">
        <v>89</v>
      </c>
      <c r="B97" s="4"/>
      <c r="C97" s="26" t="s">
        <v>124</v>
      </c>
      <c r="D97" s="3"/>
      <c r="E97" s="3"/>
      <c r="F97" s="32"/>
      <c r="G97" s="32"/>
      <c r="H97" s="32"/>
      <c r="I97" s="33"/>
      <c r="J97" s="32"/>
      <c r="K97" s="33"/>
      <c r="L97" s="32"/>
      <c r="M97" s="134"/>
      <c r="N97" s="32"/>
      <c r="O97" s="136"/>
      <c r="P97" s="136"/>
      <c r="Q97" s="33"/>
      <c r="R97" s="33"/>
      <c r="S97" s="136"/>
      <c r="T97" s="136"/>
      <c r="U97" s="136"/>
      <c r="V97" s="50"/>
      <c r="W97" s="50"/>
      <c r="X97" s="28">
        <f t="shared" si="12"/>
        <v>0</v>
      </c>
      <c r="Y97" s="77">
        <f t="shared" si="13"/>
        <v>0</v>
      </c>
      <c r="Z97" s="77">
        <f t="shared" si="10"/>
        <v>0</v>
      </c>
      <c r="AA97" s="78">
        <f t="shared" si="11"/>
        <v>0</v>
      </c>
      <c r="AB97" s="20"/>
      <c r="AC97" s="67" t="s">
        <v>253</v>
      </c>
      <c r="AD97" s="77" t="s">
        <v>226</v>
      </c>
      <c r="AE97" s="56" t="s">
        <v>237</v>
      </c>
      <c r="AF97" s="2" t="s">
        <v>226</v>
      </c>
      <c r="AG97" s="2"/>
      <c r="AH97" s="2"/>
    </row>
    <row r="98" spans="1:34" ht="28.8" x14ac:dyDescent="0.3">
      <c r="A98" s="20" t="s">
        <v>125</v>
      </c>
      <c r="B98" s="4"/>
      <c r="C98" s="26" t="s">
        <v>126</v>
      </c>
      <c r="D98" s="3"/>
      <c r="E98" s="3"/>
      <c r="F98" s="22">
        <v>1</v>
      </c>
      <c r="G98" s="32"/>
      <c r="H98" s="163">
        <v>1</v>
      </c>
      <c r="I98" s="28">
        <v>1</v>
      </c>
      <c r="J98" s="129">
        <v>1</v>
      </c>
      <c r="K98" s="134">
        <v>1</v>
      </c>
      <c r="L98" s="134">
        <v>1</v>
      </c>
      <c r="M98" s="134">
        <v>1</v>
      </c>
      <c r="N98" s="22">
        <v>1</v>
      </c>
      <c r="O98" s="134">
        <v>3</v>
      </c>
      <c r="P98" s="134"/>
      <c r="Q98" s="28"/>
      <c r="R98" s="28"/>
      <c r="S98" s="134"/>
      <c r="T98" s="134"/>
      <c r="U98" s="134"/>
      <c r="V98" s="76"/>
      <c r="W98" s="76"/>
      <c r="X98" s="28">
        <f t="shared" si="12"/>
        <v>11</v>
      </c>
      <c r="Y98" s="77">
        <f t="shared" si="13"/>
        <v>8</v>
      </c>
      <c r="Z98" s="77">
        <f t="shared" si="10"/>
        <v>3</v>
      </c>
      <c r="AA98" s="78">
        <f t="shared" ref="AA98:AA123" si="14">V98+W98</f>
        <v>0</v>
      </c>
      <c r="AB98" s="20"/>
      <c r="AC98" s="67" t="s">
        <v>251</v>
      </c>
      <c r="AD98" s="77" t="s">
        <v>226</v>
      </c>
      <c r="AE98" s="56" t="s">
        <v>244</v>
      </c>
      <c r="AF98" s="2" t="s">
        <v>226</v>
      </c>
      <c r="AG98" s="2"/>
      <c r="AH98" s="2"/>
    </row>
    <row r="99" spans="1:34" ht="28.8" x14ac:dyDescent="0.3">
      <c r="A99" s="20"/>
      <c r="B99" s="4"/>
      <c r="C99" s="26" t="s">
        <v>127</v>
      </c>
      <c r="D99" s="3"/>
      <c r="E99" s="3"/>
      <c r="F99" s="32"/>
      <c r="G99" s="32"/>
      <c r="H99" s="32"/>
      <c r="I99" s="33"/>
      <c r="J99" s="32"/>
      <c r="K99" s="134">
        <v>1</v>
      </c>
      <c r="L99" s="22"/>
      <c r="M99" s="134"/>
      <c r="N99" s="22"/>
      <c r="O99" s="134"/>
      <c r="P99" s="134">
        <v>1</v>
      </c>
      <c r="Q99" s="28">
        <v>5</v>
      </c>
      <c r="R99" s="28">
        <v>1</v>
      </c>
      <c r="S99" s="134">
        <v>1</v>
      </c>
      <c r="T99" s="134">
        <v>1</v>
      </c>
      <c r="U99" s="134"/>
      <c r="V99" s="76"/>
      <c r="W99" s="76"/>
      <c r="X99" s="28">
        <f t="shared" si="12"/>
        <v>10</v>
      </c>
      <c r="Y99" s="77">
        <f t="shared" si="13"/>
        <v>1</v>
      </c>
      <c r="Z99" s="77">
        <f t="shared" si="10"/>
        <v>9</v>
      </c>
      <c r="AA99" s="78">
        <f t="shared" si="14"/>
        <v>0</v>
      </c>
      <c r="AB99" s="26" t="s">
        <v>471</v>
      </c>
      <c r="AC99" s="67" t="s">
        <v>256</v>
      </c>
      <c r="AD99" s="77" t="s">
        <v>227</v>
      </c>
      <c r="AE99" s="56" t="s">
        <v>229</v>
      </c>
      <c r="AF99" s="15" t="s">
        <v>227</v>
      </c>
      <c r="AG99" s="15"/>
      <c r="AH99" s="15"/>
    </row>
    <row r="100" spans="1:34" s="29" customFormat="1" ht="129.6" x14ac:dyDescent="0.3">
      <c r="A100" s="130"/>
      <c r="B100" s="131"/>
      <c r="C100" s="137" t="s">
        <v>395</v>
      </c>
      <c r="D100" s="132"/>
      <c r="E100" s="134"/>
      <c r="F100" s="134"/>
      <c r="G100" s="134"/>
      <c r="H100" s="134"/>
      <c r="I100" s="134"/>
      <c r="J100" s="134">
        <v>27</v>
      </c>
      <c r="K100" s="134"/>
      <c r="L100" s="134"/>
      <c r="M100" s="134"/>
      <c r="N100" s="134"/>
      <c r="O100" s="134"/>
      <c r="P100" s="134">
        <v>5</v>
      </c>
      <c r="Q100" s="134"/>
      <c r="R100" s="134"/>
      <c r="S100" s="134"/>
      <c r="T100" s="134">
        <v>27</v>
      </c>
      <c r="U100" s="134">
        <v>15</v>
      </c>
      <c r="V100" s="134"/>
      <c r="W100" s="134"/>
      <c r="X100" s="134">
        <f t="shared" si="12"/>
        <v>74</v>
      </c>
      <c r="Y100" s="90">
        <f t="shared" si="13"/>
        <v>27</v>
      </c>
      <c r="Z100" s="90">
        <f t="shared" si="10"/>
        <v>47</v>
      </c>
      <c r="AA100" s="123">
        <f t="shared" si="14"/>
        <v>0</v>
      </c>
      <c r="AB100" s="137" t="s">
        <v>396</v>
      </c>
      <c r="AC100" s="142" t="s">
        <v>255</v>
      </c>
      <c r="AD100" s="90" t="s">
        <v>227</v>
      </c>
      <c r="AE100" s="150" t="s">
        <v>236</v>
      </c>
      <c r="AF100" s="151" t="s">
        <v>227</v>
      </c>
      <c r="AG100" s="151"/>
      <c r="AH100" s="151"/>
    </row>
    <row r="101" spans="1:34" ht="129.6" x14ac:dyDescent="0.3">
      <c r="A101" s="109" t="s">
        <v>94</v>
      </c>
      <c r="B101" s="107"/>
      <c r="C101" s="116" t="s">
        <v>128</v>
      </c>
      <c r="D101" s="106"/>
      <c r="E101" s="106"/>
      <c r="F101" s="115"/>
      <c r="G101" s="115"/>
      <c r="H101" s="115"/>
      <c r="I101" s="114">
        <v>7</v>
      </c>
      <c r="J101" s="110"/>
      <c r="K101" s="114"/>
      <c r="L101" s="110"/>
      <c r="M101" s="134"/>
      <c r="N101" s="110"/>
      <c r="O101" s="134"/>
      <c r="P101" s="134"/>
      <c r="Q101" s="114"/>
      <c r="R101" s="114"/>
      <c r="S101" s="134"/>
      <c r="T101" s="134"/>
      <c r="U101" s="134"/>
      <c r="V101" s="120"/>
      <c r="W101" s="120"/>
      <c r="X101" s="114">
        <f t="shared" si="12"/>
        <v>7</v>
      </c>
      <c r="Y101" s="121">
        <f t="shared" si="13"/>
        <v>7</v>
      </c>
      <c r="Z101" s="121">
        <f t="shared" si="10"/>
        <v>0</v>
      </c>
      <c r="AA101" s="122">
        <f t="shared" si="14"/>
        <v>0</v>
      </c>
      <c r="AB101" s="113" t="s">
        <v>448</v>
      </c>
      <c r="AC101" s="118" t="s">
        <v>257</v>
      </c>
      <c r="AD101" s="121" t="s">
        <v>226</v>
      </c>
      <c r="AE101" s="117" t="s">
        <v>244</v>
      </c>
      <c r="AF101" s="105" t="s">
        <v>226</v>
      </c>
      <c r="AG101" s="2"/>
      <c r="AH101" s="2"/>
    </row>
    <row r="102" spans="1:34" s="46" customFormat="1" ht="28.8" x14ac:dyDescent="0.3">
      <c r="A102" s="30" t="s">
        <v>129</v>
      </c>
      <c r="B102" s="30"/>
      <c r="C102" s="26" t="s">
        <v>192</v>
      </c>
      <c r="D102" s="45"/>
      <c r="E102" s="45"/>
      <c r="F102" s="32"/>
      <c r="G102" s="32"/>
      <c r="H102" s="32"/>
      <c r="I102" s="28"/>
      <c r="J102" s="32"/>
      <c r="K102" s="33"/>
      <c r="L102" s="32"/>
      <c r="M102" s="134"/>
      <c r="N102" s="32"/>
      <c r="O102" s="136"/>
      <c r="P102" s="136"/>
      <c r="Q102" s="33"/>
      <c r="R102" s="33"/>
      <c r="S102" s="136"/>
      <c r="T102" s="136"/>
      <c r="U102" s="136"/>
      <c r="V102" s="50"/>
      <c r="W102" s="50"/>
      <c r="X102" s="28">
        <f t="shared" si="12"/>
        <v>0</v>
      </c>
      <c r="Y102" s="77">
        <f t="shared" si="13"/>
        <v>0</v>
      </c>
      <c r="Z102" s="77">
        <f t="shared" si="10"/>
        <v>0</v>
      </c>
      <c r="AA102" s="78">
        <f t="shared" si="14"/>
        <v>0</v>
      </c>
      <c r="AB102" s="26" t="s">
        <v>357</v>
      </c>
      <c r="AC102" s="67" t="s">
        <v>258</v>
      </c>
      <c r="AD102" s="77" t="s">
        <v>226</v>
      </c>
      <c r="AE102" s="56" t="s">
        <v>237</v>
      </c>
      <c r="AF102" s="15" t="s">
        <v>226</v>
      </c>
      <c r="AG102" s="15"/>
      <c r="AH102" s="15"/>
    </row>
    <row r="103" spans="1:34" ht="28.8" x14ac:dyDescent="0.3">
      <c r="A103" s="20"/>
      <c r="B103" s="4"/>
      <c r="C103" s="34" t="s">
        <v>130</v>
      </c>
      <c r="D103" s="3"/>
      <c r="E103" s="3"/>
      <c r="F103" s="32"/>
      <c r="G103" s="32"/>
      <c r="H103" s="32"/>
      <c r="I103" s="28">
        <v>3</v>
      </c>
      <c r="J103" s="22"/>
      <c r="K103" s="28"/>
      <c r="L103" s="22"/>
      <c r="M103" s="134"/>
      <c r="N103" s="22"/>
      <c r="O103" s="134"/>
      <c r="P103" s="134"/>
      <c r="Q103" s="28"/>
      <c r="R103" s="28"/>
      <c r="S103" s="134"/>
      <c r="T103" s="134"/>
      <c r="U103" s="134"/>
      <c r="V103" s="76">
        <v>1</v>
      </c>
      <c r="W103" s="76">
        <v>1</v>
      </c>
      <c r="X103" s="28">
        <f t="shared" si="12"/>
        <v>5</v>
      </c>
      <c r="Y103" s="77">
        <f t="shared" si="13"/>
        <v>3</v>
      </c>
      <c r="Z103" s="77">
        <f t="shared" si="10"/>
        <v>0</v>
      </c>
      <c r="AA103" s="78">
        <f t="shared" si="14"/>
        <v>2</v>
      </c>
      <c r="AB103" s="161" t="s">
        <v>447</v>
      </c>
      <c r="AC103" s="67" t="s">
        <v>257</v>
      </c>
      <c r="AD103" s="77" t="s">
        <v>226</v>
      </c>
      <c r="AE103" s="56" t="s">
        <v>236</v>
      </c>
      <c r="AF103" s="2" t="s">
        <v>227</v>
      </c>
      <c r="AG103" s="2"/>
      <c r="AH103" s="2"/>
    </row>
    <row r="104" spans="1:34" s="46" customFormat="1" ht="28.8" x14ac:dyDescent="0.3">
      <c r="A104" s="30" t="s">
        <v>131</v>
      </c>
      <c r="B104" s="30"/>
      <c r="C104" s="26" t="s">
        <v>132</v>
      </c>
      <c r="D104" s="45"/>
      <c r="E104" s="45"/>
      <c r="F104" s="32"/>
      <c r="G104" s="32"/>
      <c r="H104" s="32"/>
      <c r="I104" s="33"/>
      <c r="J104" s="32"/>
      <c r="K104" s="33"/>
      <c r="L104" s="32"/>
      <c r="M104" s="134"/>
      <c r="N104" s="32"/>
      <c r="O104" s="136"/>
      <c r="P104" s="136"/>
      <c r="Q104" s="33"/>
      <c r="R104" s="33"/>
      <c r="S104" s="136"/>
      <c r="T104" s="136"/>
      <c r="U104" s="136"/>
      <c r="V104" s="50"/>
      <c r="W104" s="50"/>
      <c r="X104" s="28">
        <f t="shared" si="12"/>
        <v>0</v>
      </c>
      <c r="Y104" s="77">
        <f t="shared" si="13"/>
        <v>0</v>
      </c>
      <c r="Z104" s="77">
        <f t="shared" si="10"/>
        <v>0</v>
      </c>
      <c r="AA104" s="78">
        <f t="shared" si="14"/>
        <v>0</v>
      </c>
      <c r="AB104" s="26" t="s">
        <v>361</v>
      </c>
      <c r="AC104" s="67" t="s">
        <v>258</v>
      </c>
      <c r="AD104" s="77" t="s">
        <v>226</v>
      </c>
      <c r="AE104" s="56" t="s">
        <v>237</v>
      </c>
      <c r="AF104" s="2" t="s">
        <v>226</v>
      </c>
      <c r="AG104" s="2"/>
      <c r="AH104" s="2"/>
    </row>
    <row r="105" spans="1:34" ht="43.2" x14ac:dyDescent="0.3">
      <c r="A105" s="4" t="s">
        <v>210</v>
      </c>
      <c r="B105" s="4"/>
      <c r="C105" s="26" t="s">
        <v>133</v>
      </c>
      <c r="D105" s="3"/>
      <c r="E105" s="3"/>
      <c r="F105" s="22">
        <v>3</v>
      </c>
      <c r="G105" s="32"/>
      <c r="H105" s="33"/>
      <c r="I105" s="33"/>
      <c r="J105" s="32"/>
      <c r="K105" s="33"/>
      <c r="L105" s="32"/>
      <c r="M105" s="134">
        <v>150</v>
      </c>
      <c r="N105" s="22"/>
      <c r="O105" s="134">
        <v>15</v>
      </c>
      <c r="P105" s="134">
        <v>10</v>
      </c>
      <c r="Q105" s="28">
        <v>90</v>
      </c>
      <c r="R105" s="28">
        <v>10</v>
      </c>
      <c r="S105" s="134">
        <v>20</v>
      </c>
      <c r="T105" s="134">
        <v>15</v>
      </c>
      <c r="U105" s="134"/>
      <c r="V105" s="76">
        <v>2</v>
      </c>
      <c r="W105" s="76">
        <v>1</v>
      </c>
      <c r="X105" s="28">
        <f t="shared" si="12"/>
        <v>316</v>
      </c>
      <c r="Y105" s="77">
        <f t="shared" si="13"/>
        <v>153</v>
      </c>
      <c r="Z105" s="77">
        <f t="shared" si="10"/>
        <v>160</v>
      </c>
      <c r="AA105" s="78">
        <f t="shared" si="14"/>
        <v>3</v>
      </c>
      <c r="AB105" s="20"/>
      <c r="AC105" s="67" t="s">
        <v>387</v>
      </c>
      <c r="AD105" s="77" t="s">
        <v>227</v>
      </c>
      <c r="AE105" s="56" t="s">
        <v>244</v>
      </c>
      <c r="AF105" s="15" t="s">
        <v>227</v>
      </c>
      <c r="AG105" s="15"/>
      <c r="AH105" s="15"/>
    </row>
    <row r="106" spans="1:34" s="46" customFormat="1" ht="28.8" x14ac:dyDescent="0.3">
      <c r="A106" s="30" t="s">
        <v>134</v>
      </c>
      <c r="B106" s="30"/>
      <c r="C106" s="26" t="s">
        <v>135</v>
      </c>
      <c r="D106" s="45"/>
      <c r="E106" s="45"/>
      <c r="F106" s="32"/>
      <c r="G106" s="32"/>
      <c r="H106" s="32"/>
      <c r="I106" s="33"/>
      <c r="J106" s="22"/>
      <c r="K106" s="134">
        <v>2</v>
      </c>
      <c r="L106" s="22"/>
      <c r="M106" s="134"/>
      <c r="N106" s="22"/>
      <c r="O106" s="134"/>
      <c r="P106" s="134"/>
      <c r="Q106" s="28">
        <v>2</v>
      </c>
      <c r="R106" s="28"/>
      <c r="S106" s="134">
        <v>1</v>
      </c>
      <c r="T106" s="134"/>
      <c r="U106" s="134"/>
      <c r="V106" s="76"/>
      <c r="W106" s="76"/>
      <c r="X106" s="28">
        <f t="shared" si="12"/>
        <v>5</v>
      </c>
      <c r="Y106" s="77">
        <f t="shared" si="13"/>
        <v>2</v>
      </c>
      <c r="Z106" s="77">
        <f t="shared" si="10"/>
        <v>3</v>
      </c>
      <c r="AA106" s="78">
        <f t="shared" si="14"/>
        <v>0</v>
      </c>
      <c r="AB106" s="26" t="s">
        <v>476</v>
      </c>
      <c r="AC106" s="67" t="s">
        <v>258</v>
      </c>
      <c r="AD106" s="77" t="s">
        <v>226</v>
      </c>
      <c r="AE106" s="56" t="s">
        <v>245</v>
      </c>
      <c r="AF106" s="2" t="s">
        <v>226</v>
      </c>
      <c r="AG106" s="2">
        <v>0</v>
      </c>
      <c r="AH106" s="2">
        <v>0</v>
      </c>
    </row>
    <row r="107" spans="1:34" x14ac:dyDescent="0.3">
      <c r="A107" s="4" t="s">
        <v>174</v>
      </c>
      <c r="B107" s="4"/>
      <c r="C107" s="26" t="s">
        <v>136</v>
      </c>
      <c r="D107" s="3"/>
      <c r="E107" s="3"/>
      <c r="F107" s="32"/>
      <c r="G107" s="32"/>
      <c r="H107" s="32"/>
      <c r="I107" s="33"/>
      <c r="J107" s="32"/>
      <c r="K107" s="33"/>
      <c r="L107" s="168">
        <v>0</v>
      </c>
      <c r="M107" s="134"/>
      <c r="N107" s="32"/>
      <c r="O107" s="136"/>
      <c r="P107" s="136"/>
      <c r="Q107" s="33"/>
      <c r="R107" s="33"/>
      <c r="S107" s="136"/>
      <c r="T107" s="136"/>
      <c r="U107" s="136"/>
      <c r="V107" s="50"/>
      <c r="W107" s="50"/>
      <c r="X107" s="28">
        <f t="shared" si="12"/>
        <v>0</v>
      </c>
      <c r="Y107" s="77">
        <f t="shared" si="13"/>
        <v>0</v>
      </c>
      <c r="Z107" s="77">
        <f t="shared" si="10"/>
        <v>0</v>
      </c>
      <c r="AA107" s="78">
        <f t="shared" si="14"/>
        <v>0</v>
      </c>
      <c r="AB107" s="20"/>
      <c r="AC107" s="67" t="s">
        <v>253</v>
      </c>
      <c r="AD107" s="77" t="s">
        <v>226</v>
      </c>
      <c r="AE107" s="56" t="s">
        <v>244</v>
      </c>
      <c r="AF107" s="15" t="s">
        <v>226</v>
      </c>
      <c r="AG107" s="15"/>
      <c r="AH107" s="15"/>
    </row>
    <row r="108" spans="1:34" x14ac:dyDescent="0.3">
      <c r="A108" s="20"/>
      <c r="B108" s="4"/>
      <c r="C108" s="34" t="s">
        <v>137</v>
      </c>
      <c r="D108" s="3"/>
      <c r="E108" s="3"/>
      <c r="F108" s="32"/>
      <c r="G108" s="32"/>
      <c r="H108" s="32"/>
      <c r="I108" s="28">
        <v>1</v>
      </c>
      <c r="J108" s="22"/>
      <c r="K108" s="28"/>
      <c r="L108" s="22"/>
      <c r="M108" s="134"/>
      <c r="N108" s="22"/>
      <c r="O108" s="134">
        <v>1</v>
      </c>
      <c r="P108" s="134"/>
      <c r="Q108" s="28"/>
      <c r="R108" s="28"/>
      <c r="S108" s="134"/>
      <c r="T108" s="134">
        <v>1</v>
      </c>
      <c r="U108" s="134"/>
      <c r="V108" s="76"/>
      <c r="W108" s="76"/>
      <c r="X108" s="28">
        <f t="shared" si="12"/>
        <v>3</v>
      </c>
      <c r="Y108" s="77">
        <f t="shared" si="13"/>
        <v>1</v>
      </c>
      <c r="Z108" s="77">
        <f t="shared" si="10"/>
        <v>2</v>
      </c>
      <c r="AA108" s="78">
        <f t="shared" si="14"/>
        <v>0</v>
      </c>
      <c r="AB108" s="26" t="s">
        <v>233</v>
      </c>
      <c r="AC108" s="67" t="s">
        <v>257</v>
      </c>
      <c r="AD108" s="77" t="s">
        <v>226</v>
      </c>
      <c r="AE108" s="56" t="s">
        <v>236</v>
      </c>
      <c r="AF108" s="2" t="s">
        <v>227</v>
      </c>
      <c r="AG108" s="2"/>
      <c r="AH108" s="2"/>
    </row>
    <row r="109" spans="1:34" s="29" customFormat="1" ht="43.2" x14ac:dyDescent="0.3">
      <c r="A109" s="23"/>
      <c r="B109" s="24"/>
      <c r="C109" s="34" t="s">
        <v>372</v>
      </c>
      <c r="D109" s="25"/>
      <c r="E109" s="25"/>
      <c r="F109" s="33"/>
      <c r="G109" s="33"/>
      <c r="H109" s="33"/>
      <c r="I109" s="28">
        <v>2</v>
      </c>
      <c r="J109" s="28"/>
      <c r="K109" s="28"/>
      <c r="L109" s="28"/>
      <c r="M109" s="134"/>
      <c r="N109" s="28"/>
      <c r="O109" s="134"/>
      <c r="P109" s="134">
        <v>2</v>
      </c>
      <c r="Q109" s="28"/>
      <c r="R109" s="28">
        <v>2</v>
      </c>
      <c r="S109" s="134"/>
      <c r="T109" s="134"/>
      <c r="U109" s="134"/>
      <c r="V109" s="76">
        <v>2</v>
      </c>
      <c r="W109" s="76">
        <v>2</v>
      </c>
      <c r="X109" s="28">
        <f t="shared" si="12"/>
        <v>10</v>
      </c>
      <c r="Y109" s="77">
        <f t="shared" si="13"/>
        <v>2</v>
      </c>
      <c r="Z109" s="77">
        <f t="shared" si="10"/>
        <v>4</v>
      </c>
      <c r="AA109" s="80">
        <f t="shared" si="14"/>
        <v>4</v>
      </c>
      <c r="AB109" s="34" t="s">
        <v>449</v>
      </c>
      <c r="AC109" s="68" t="s">
        <v>257</v>
      </c>
      <c r="AD109" s="77" t="s">
        <v>227</v>
      </c>
      <c r="AE109" s="56" t="s">
        <v>229</v>
      </c>
      <c r="AF109" s="2" t="s">
        <v>227</v>
      </c>
      <c r="AG109" s="2"/>
      <c r="AH109" s="2"/>
    </row>
    <row r="110" spans="1:34" ht="28.8" x14ac:dyDescent="0.3">
      <c r="A110" s="4" t="s">
        <v>138</v>
      </c>
      <c r="B110" s="4"/>
      <c r="C110" s="26" t="s">
        <v>182</v>
      </c>
      <c r="D110" s="3"/>
      <c r="E110" s="3"/>
      <c r="F110" s="32"/>
      <c r="G110" s="32"/>
      <c r="H110" s="32"/>
      <c r="I110" s="33"/>
      <c r="J110" s="32"/>
      <c r="K110" s="33"/>
      <c r="L110" s="32"/>
      <c r="M110" s="134">
        <v>20</v>
      </c>
      <c r="N110" s="22"/>
      <c r="O110" s="134"/>
      <c r="P110" s="134"/>
      <c r="Q110" s="28">
        <v>3</v>
      </c>
      <c r="R110" s="28"/>
      <c r="S110" s="134"/>
      <c r="T110" s="134">
        <v>3</v>
      </c>
      <c r="U110" s="134"/>
      <c r="V110" s="76"/>
      <c r="W110" s="76"/>
      <c r="X110" s="28">
        <f t="shared" si="12"/>
        <v>26</v>
      </c>
      <c r="Y110" s="77">
        <f t="shared" si="13"/>
        <v>20</v>
      </c>
      <c r="Z110" s="77">
        <f t="shared" si="10"/>
        <v>6</v>
      </c>
      <c r="AA110" s="78">
        <f t="shared" si="14"/>
        <v>0</v>
      </c>
      <c r="AB110" s="20"/>
      <c r="AC110" s="67" t="s">
        <v>387</v>
      </c>
      <c r="AD110" s="77" t="s">
        <v>227</v>
      </c>
      <c r="AE110" s="56" t="s">
        <v>245</v>
      </c>
      <c r="AF110" s="15" t="s">
        <v>227</v>
      </c>
      <c r="AG110" s="15"/>
      <c r="AH110" s="15"/>
    </row>
    <row r="111" spans="1:34" ht="28.8" x14ac:dyDescent="0.3">
      <c r="A111" s="26" t="s">
        <v>209</v>
      </c>
      <c r="B111" s="4"/>
      <c r="C111" s="26" t="s">
        <v>139</v>
      </c>
      <c r="D111" s="3"/>
      <c r="E111" s="3"/>
      <c r="F111" s="32"/>
      <c r="G111" s="32"/>
      <c r="H111" s="165">
        <v>2</v>
      </c>
      <c r="I111" s="33"/>
      <c r="J111" s="32"/>
      <c r="K111" s="33"/>
      <c r="L111" s="32"/>
      <c r="M111" s="134"/>
      <c r="N111" s="32"/>
      <c r="O111" s="165">
        <v>15</v>
      </c>
      <c r="P111" s="136"/>
      <c r="Q111" s="33"/>
      <c r="R111" s="165">
        <v>1</v>
      </c>
      <c r="S111" s="134">
        <v>2</v>
      </c>
      <c r="T111" s="165">
        <v>1</v>
      </c>
      <c r="U111" s="136"/>
      <c r="V111" s="167">
        <v>9</v>
      </c>
      <c r="W111" s="167">
        <v>9</v>
      </c>
      <c r="X111" s="28">
        <f t="shared" si="12"/>
        <v>39</v>
      </c>
      <c r="Y111" s="77">
        <f t="shared" si="13"/>
        <v>2</v>
      </c>
      <c r="Z111" s="77">
        <f t="shared" si="10"/>
        <v>19</v>
      </c>
      <c r="AA111" s="78">
        <f t="shared" si="14"/>
        <v>18</v>
      </c>
      <c r="AB111" s="20"/>
      <c r="AC111" s="67" t="s">
        <v>252</v>
      </c>
      <c r="AD111" s="77" t="s">
        <v>227</v>
      </c>
      <c r="AE111" s="56" t="s">
        <v>229</v>
      </c>
      <c r="AF111" s="2" t="s">
        <v>227</v>
      </c>
      <c r="AG111" s="2">
        <v>2</v>
      </c>
      <c r="AH111" s="2">
        <v>37</v>
      </c>
    </row>
    <row r="112" spans="1:34" ht="28.8" x14ac:dyDescent="0.3">
      <c r="A112" s="20"/>
      <c r="B112" s="4"/>
      <c r="C112" s="34" t="s">
        <v>212</v>
      </c>
      <c r="D112" s="3"/>
      <c r="E112" s="22"/>
      <c r="F112" s="22"/>
      <c r="G112" s="22"/>
      <c r="H112" s="22"/>
      <c r="I112" s="28"/>
      <c r="J112" s="22"/>
      <c r="K112" s="28"/>
      <c r="L112" s="22"/>
      <c r="M112" s="134"/>
      <c r="N112" s="22"/>
      <c r="O112" s="134"/>
      <c r="P112" s="134"/>
      <c r="Q112" s="28">
        <v>15</v>
      </c>
      <c r="R112" s="28"/>
      <c r="S112" s="134"/>
      <c r="T112" s="134"/>
      <c r="U112" s="134"/>
      <c r="V112" s="76"/>
      <c r="W112" s="76"/>
      <c r="X112" s="28">
        <f t="shared" si="12"/>
        <v>15</v>
      </c>
      <c r="Y112" s="77">
        <f t="shared" si="13"/>
        <v>0</v>
      </c>
      <c r="Z112" s="77">
        <f t="shared" si="10"/>
        <v>15</v>
      </c>
      <c r="AA112" s="78">
        <f t="shared" si="14"/>
        <v>0</v>
      </c>
      <c r="AB112" s="20"/>
      <c r="AC112" s="67" t="s">
        <v>256</v>
      </c>
      <c r="AD112" s="77" t="s">
        <v>227</v>
      </c>
      <c r="AE112" s="56" t="s">
        <v>245</v>
      </c>
      <c r="AF112" s="2" t="s">
        <v>227</v>
      </c>
      <c r="AG112" s="2"/>
      <c r="AH112" s="2"/>
    </row>
    <row r="113" spans="1:34" s="48" customFormat="1" ht="72" x14ac:dyDescent="0.3">
      <c r="A113" s="35" t="s">
        <v>140</v>
      </c>
      <c r="B113" s="35"/>
      <c r="C113" s="34" t="s">
        <v>193</v>
      </c>
      <c r="D113" s="36"/>
      <c r="E113" s="36"/>
      <c r="F113" s="33"/>
      <c r="G113" s="33"/>
      <c r="H113" s="33"/>
      <c r="I113" s="28">
        <v>3</v>
      </c>
      <c r="J113" s="28"/>
      <c r="K113" s="134">
        <v>3</v>
      </c>
      <c r="L113" s="28"/>
      <c r="M113" s="134"/>
      <c r="N113" s="28"/>
      <c r="O113" s="134"/>
      <c r="P113" s="134"/>
      <c r="Q113" s="28">
        <v>3</v>
      </c>
      <c r="R113" s="28"/>
      <c r="S113" s="134">
        <v>0</v>
      </c>
      <c r="T113" s="136"/>
      <c r="U113" s="134">
        <v>1</v>
      </c>
      <c r="V113" s="50"/>
      <c r="W113" s="50"/>
      <c r="X113" s="28">
        <f t="shared" si="12"/>
        <v>10</v>
      </c>
      <c r="Y113" s="77">
        <f t="shared" si="13"/>
        <v>6</v>
      </c>
      <c r="Z113" s="77">
        <f t="shared" si="10"/>
        <v>4</v>
      </c>
      <c r="AA113" s="80">
        <f t="shared" si="14"/>
        <v>0</v>
      </c>
      <c r="AB113" s="34" t="s">
        <v>472</v>
      </c>
      <c r="AC113" s="68" t="s">
        <v>258</v>
      </c>
      <c r="AD113" s="77" t="s">
        <v>227</v>
      </c>
      <c r="AE113" s="56" t="s">
        <v>229</v>
      </c>
      <c r="AF113" s="15" t="s">
        <v>227</v>
      </c>
      <c r="AG113" s="15">
        <v>0</v>
      </c>
      <c r="AH113" s="175">
        <v>4</v>
      </c>
    </row>
    <row r="114" spans="1:34" s="46" customFormat="1" ht="57.6" x14ac:dyDescent="0.3">
      <c r="A114" s="20" t="s">
        <v>141</v>
      </c>
      <c r="B114" s="30"/>
      <c r="C114" s="26" t="s">
        <v>367</v>
      </c>
      <c r="D114" s="45"/>
      <c r="E114" s="45"/>
      <c r="F114" s="32"/>
      <c r="G114" s="32"/>
      <c r="H114" s="32"/>
      <c r="I114" s="33"/>
      <c r="J114" s="32"/>
      <c r="K114" s="134">
        <v>5</v>
      </c>
      <c r="L114" s="22"/>
      <c r="M114" s="134"/>
      <c r="N114" s="22"/>
      <c r="O114" s="134"/>
      <c r="P114" s="134"/>
      <c r="Q114" s="28">
        <v>3</v>
      </c>
      <c r="R114" s="28"/>
      <c r="S114" s="134"/>
      <c r="T114" s="136"/>
      <c r="U114" s="134">
        <v>1</v>
      </c>
      <c r="V114" s="50"/>
      <c r="W114" s="50"/>
      <c r="X114" s="28">
        <f t="shared" si="12"/>
        <v>9</v>
      </c>
      <c r="Y114" s="77">
        <f t="shared" si="13"/>
        <v>5</v>
      </c>
      <c r="Z114" s="77">
        <f t="shared" si="10"/>
        <v>4</v>
      </c>
      <c r="AA114" s="78">
        <f t="shared" si="14"/>
        <v>0</v>
      </c>
      <c r="AB114" s="26" t="s">
        <v>368</v>
      </c>
      <c r="AC114" s="67" t="s">
        <v>258</v>
      </c>
      <c r="AD114" s="77" t="s">
        <v>227</v>
      </c>
      <c r="AE114" s="56" t="s">
        <v>229</v>
      </c>
      <c r="AF114" s="2" t="s">
        <v>227</v>
      </c>
      <c r="AG114" s="2">
        <v>7</v>
      </c>
      <c r="AH114" s="2">
        <v>1</v>
      </c>
    </row>
    <row r="115" spans="1:34" x14ac:dyDescent="0.3">
      <c r="A115" s="20"/>
      <c r="B115" s="4"/>
      <c r="C115" s="34" t="s">
        <v>142</v>
      </c>
      <c r="D115" s="3"/>
      <c r="E115" s="22"/>
      <c r="F115" s="22"/>
      <c r="G115" s="22"/>
      <c r="H115" s="22"/>
      <c r="I115" s="28"/>
      <c r="J115" s="22"/>
      <c r="K115" s="28"/>
      <c r="L115" s="22"/>
      <c r="M115" s="134"/>
      <c r="N115" s="22"/>
      <c r="O115" s="134"/>
      <c r="P115" s="134"/>
      <c r="Q115" s="28"/>
      <c r="R115" s="28"/>
      <c r="S115" s="134"/>
      <c r="T115" s="134"/>
      <c r="U115" s="134"/>
      <c r="V115" s="76"/>
      <c r="W115" s="76"/>
      <c r="X115" s="28">
        <f t="shared" si="12"/>
        <v>0</v>
      </c>
      <c r="Y115" s="77">
        <f t="shared" si="13"/>
        <v>0</v>
      </c>
      <c r="Z115" s="77">
        <f t="shared" si="10"/>
        <v>0</v>
      </c>
      <c r="AA115" s="78">
        <f t="shared" si="14"/>
        <v>0</v>
      </c>
      <c r="AB115" s="20"/>
      <c r="AC115" s="67" t="s">
        <v>251</v>
      </c>
      <c r="AD115" s="77" t="s">
        <v>226</v>
      </c>
      <c r="AE115" s="56" t="s">
        <v>237</v>
      </c>
      <c r="AF115" s="2" t="s">
        <v>226</v>
      </c>
      <c r="AG115" s="2"/>
      <c r="AH115" s="2"/>
    </row>
    <row r="116" spans="1:34" ht="57.6" x14ac:dyDescent="0.3">
      <c r="A116" s="20"/>
      <c r="B116" s="4"/>
      <c r="C116" s="137" t="s">
        <v>397</v>
      </c>
      <c r="D116" s="126"/>
      <c r="E116" s="126"/>
      <c r="F116" s="135"/>
      <c r="G116" s="135"/>
      <c r="H116" s="135"/>
      <c r="I116" s="136"/>
      <c r="J116" s="129">
        <v>5</v>
      </c>
      <c r="K116" s="136"/>
      <c r="L116" s="135"/>
      <c r="M116" s="134"/>
      <c r="N116" s="135"/>
      <c r="O116" s="136"/>
      <c r="P116" s="136"/>
      <c r="Q116" s="136"/>
      <c r="R116" s="136"/>
      <c r="S116" s="136"/>
      <c r="T116" s="136"/>
      <c r="U116" s="136"/>
      <c r="V116" s="138"/>
      <c r="W116" s="138"/>
      <c r="X116" s="134">
        <f t="shared" si="12"/>
        <v>5</v>
      </c>
      <c r="Y116" s="145">
        <f t="shared" si="13"/>
        <v>5</v>
      </c>
      <c r="Z116" s="145">
        <f t="shared" si="10"/>
        <v>0</v>
      </c>
      <c r="AA116" s="146">
        <f t="shared" si="14"/>
        <v>0</v>
      </c>
      <c r="AB116" s="133" t="s">
        <v>398</v>
      </c>
      <c r="AC116" s="141" t="s">
        <v>255</v>
      </c>
      <c r="AD116" s="145" t="s">
        <v>226</v>
      </c>
      <c r="AE116" s="139" t="s">
        <v>236</v>
      </c>
      <c r="AF116" s="127" t="s">
        <v>226</v>
      </c>
      <c r="AG116" s="127"/>
      <c r="AH116" s="127"/>
    </row>
    <row r="117" spans="1:34" ht="100.8" x14ac:dyDescent="0.3">
      <c r="A117" s="20"/>
      <c r="B117" s="4"/>
      <c r="C117" s="137" t="s">
        <v>399</v>
      </c>
      <c r="D117" s="126"/>
      <c r="E117" s="126"/>
      <c r="F117" s="135"/>
      <c r="G117" s="135"/>
      <c r="H117" s="163">
        <v>1</v>
      </c>
      <c r="I117" s="136"/>
      <c r="J117" s="129">
        <v>3</v>
      </c>
      <c r="K117" s="136"/>
      <c r="L117" s="135"/>
      <c r="M117" s="134"/>
      <c r="N117" s="129"/>
      <c r="O117" s="136"/>
      <c r="P117" s="136"/>
      <c r="Q117" s="136"/>
      <c r="R117" s="136"/>
      <c r="S117" s="134">
        <v>19</v>
      </c>
      <c r="T117" s="134">
        <v>19</v>
      </c>
      <c r="U117" s="136"/>
      <c r="V117" s="138"/>
      <c r="W117" s="138"/>
      <c r="X117" s="134">
        <f t="shared" si="12"/>
        <v>42</v>
      </c>
      <c r="Y117" s="145">
        <f t="shared" si="13"/>
        <v>4</v>
      </c>
      <c r="Z117" s="145">
        <f t="shared" si="10"/>
        <v>38</v>
      </c>
      <c r="AA117" s="146">
        <f t="shared" si="14"/>
        <v>0</v>
      </c>
      <c r="AB117" s="133" t="s">
        <v>400</v>
      </c>
      <c r="AC117" s="141" t="s">
        <v>255</v>
      </c>
      <c r="AD117" s="145" t="s">
        <v>227</v>
      </c>
      <c r="AE117" s="139" t="s">
        <v>229</v>
      </c>
      <c r="AF117" s="125" t="s">
        <v>227</v>
      </c>
      <c r="AG117" s="125"/>
      <c r="AH117" s="125"/>
    </row>
    <row r="118" spans="1:34" ht="57.6" x14ac:dyDescent="0.3">
      <c r="A118" s="20"/>
      <c r="B118" s="4"/>
      <c r="C118" s="26" t="s">
        <v>194</v>
      </c>
      <c r="D118" s="3"/>
      <c r="E118" s="3"/>
      <c r="F118" s="32"/>
      <c r="G118" s="32"/>
      <c r="H118" s="32"/>
      <c r="I118" s="33"/>
      <c r="J118" s="32"/>
      <c r="K118" s="134">
        <v>40</v>
      </c>
      <c r="L118" s="32"/>
      <c r="M118" s="134"/>
      <c r="N118" s="32"/>
      <c r="O118" s="136"/>
      <c r="P118" s="136"/>
      <c r="Q118" s="33"/>
      <c r="R118" s="33"/>
      <c r="S118" s="136"/>
      <c r="T118" s="136"/>
      <c r="U118" s="136"/>
      <c r="V118" s="50"/>
      <c r="W118" s="50"/>
      <c r="X118" s="28">
        <f t="shared" si="12"/>
        <v>40</v>
      </c>
      <c r="Y118" s="77">
        <f t="shared" si="13"/>
        <v>40</v>
      </c>
      <c r="Z118" s="77">
        <f t="shared" si="10"/>
        <v>0</v>
      </c>
      <c r="AA118" s="78">
        <f t="shared" si="14"/>
        <v>0</v>
      </c>
      <c r="AB118" s="26" t="s">
        <v>477</v>
      </c>
      <c r="AC118" s="67" t="s">
        <v>258</v>
      </c>
      <c r="AD118" s="77" t="s">
        <v>226</v>
      </c>
      <c r="AE118" s="56" t="s">
        <v>230</v>
      </c>
      <c r="AF118" s="15" t="s">
        <v>227</v>
      </c>
      <c r="AG118" s="15">
        <v>2</v>
      </c>
      <c r="AH118" s="15">
        <v>0</v>
      </c>
    </row>
    <row r="119" spans="1:34" ht="28.8" x14ac:dyDescent="0.3">
      <c r="A119" s="20"/>
      <c r="B119" s="4"/>
      <c r="C119" s="34" t="s">
        <v>143</v>
      </c>
      <c r="D119" s="3"/>
      <c r="E119" s="3"/>
      <c r="F119" s="32"/>
      <c r="G119" s="32"/>
      <c r="H119" s="32"/>
      <c r="I119" s="28">
        <v>1</v>
      </c>
      <c r="J119" s="32"/>
      <c r="K119" s="33"/>
      <c r="L119" s="32"/>
      <c r="M119" s="134"/>
      <c r="N119" s="32"/>
      <c r="O119" s="136"/>
      <c r="P119" s="136"/>
      <c r="Q119" s="33"/>
      <c r="R119" s="33"/>
      <c r="S119" s="136"/>
      <c r="T119" s="136"/>
      <c r="U119" s="136"/>
      <c r="V119" s="50"/>
      <c r="W119" s="50"/>
      <c r="X119" s="28">
        <f t="shared" ref="X119:X164" si="15">SUM(F119:W119)</f>
        <v>1</v>
      </c>
      <c r="Y119" s="77">
        <f t="shared" ref="Y119:Y164" si="16">H119+I119+J119+K119+L119+M119+N119+F119</f>
        <v>1</v>
      </c>
      <c r="Z119" s="77">
        <f t="shared" si="10"/>
        <v>0</v>
      </c>
      <c r="AA119" s="78">
        <f t="shared" si="14"/>
        <v>0</v>
      </c>
      <c r="AB119" s="161" t="s">
        <v>452</v>
      </c>
      <c r="AC119" s="67" t="s">
        <v>257</v>
      </c>
      <c r="AD119" s="77" t="s">
        <v>226</v>
      </c>
      <c r="AE119" s="56" t="s">
        <v>236</v>
      </c>
      <c r="AF119" s="2" t="s">
        <v>226</v>
      </c>
      <c r="AG119" s="2"/>
      <c r="AH119" s="2"/>
    </row>
    <row r="120" spans="1:34" ht="43.2" x14ac:dyDescent="0.3">
      <c r="A120" s="20"/>
      <c r="B120" s="4"/>
      <c r="C120" s="147" t="s">
        <v>186</v>
      </c>
      <c r="D120" s="126"/>
      <c r="E120" s="126"/>
      <c r="F120" s="129">
        <v>1</v>
      </c>
      <c r="G120" s="135"/>
      <c r="H120" s="135"/>
      <c r="I120" s="136"/>
      <c r="J120" s="129"/>
      <c r="K120" s="136"/>
      <c r="L120" s="135"/>
      <c r="M120" s="134"/>
      <c r="N120" s="135"/>
      <c r="O120" s="136"/>
      <c r="P120" s="136"/>
      <c r="Q120" s="136"/>
      <c r="R120" s="136"/>
      <c r="S120" s="136"/>
      <c r="T120" s="136"/>
      <c r="U120" s="136"/>
      <c r="V120" s="138"/>
      <c r="W120" s="138"/>
      <c r="X120" s="134">
        <f t="shared" si="15"/>
        <v>1</v>
      </c>
      <c r="Y120" s="145">
        <f t="shared" si="16"/>
        <v>1</v>
      </c>
      <c r="Z120" s="145">
        <f t="shared" ref="Z120:Z121" si="17">O120+P120+Q120++R120+T120+U120+S120</f>
        <v>0</v>
      </c>
      <c r="AA120" s="146">
        <f t="shared" si="14"/>
        <v>0</v>
      </c>
      <c r="AB120" s="128"/>
      <c r="AC120" s="141" t="s">
        <v>254</v>
      </c>
      <c r="AD120" s="145" t="s">
        <v>226</v>
      </c>
      <c r="AE120" s="139" t="s">
        <v>244</v>
      </c>
      <c r="AF120" s="127" t="s">
        <v>226</v>
      </c>
      <c r="AG120" s="127"/>
      <c r="AH120" s="127"/>
    </row>
    <row r="121" spans="1:34" ht="86.4" x14ac:dyDescent="0.3">
      <c r="A121" s="23"/>
      <c r="B121" s="24"/>
      <c r="C121" s="137" t="s">
        <v>401</v>
      </c>
      <c r="D121" s="132"/>
      <c r="E121" s="134"/>
      <c r="F121" s="134"/>
      <c r="G121" s="134"/>
      <c r="H121" s="134"/>
      <c r="I121" s="134"/>
      <c r="J121" s="134">
        <v>1</v>
      </c>
      <c r="K121" s="134"/>
      <c r="L121" s="134"/>
      <c r="M121" s="134"/>
      <c r="N121" s="134"/>
      <c r="O121" s="134"/>
      <c r="P121" s="134">
        <v>2</v>
      </c>
      <c r="Q121" s="134"/>
      <c r="R121" s="134"/>
      <c r="S121" s="134"/>
      <c r="T121" s="134">
        <v>2</v>
      </c>
      <c r="U121" s="134"/>
      <c r="V121" s="144"/>
      <c r="W121" s="144"/>
      <c r="X121" s="134">
        <f t="shared" si="15"/>
        <v>5</v>
      </c>
      <c r="Y121" s="145">
        <f t="shared" si="16"/>
        <v>1</v>
      </c>
      <c r="Z121" s="145">
        <f t="shared" si="17"/>
        <v>4</v>
      </c>
      <c r="AA121" s="146">
        <f t="shared" si="14"/>
        <v>0</v>
      </c>
      <c r="AB121" s="137" t="s">
        <v>402</v>
      </c>
      <c r="AC121" s="142" t="s">
        <v>255</v>
      </c>
      <c r="AD121" s="145" t="s">
        <v>227</v>
      </c>
      <c r="AE121" s="139" t="s">
        <v>229</v>
      </c>
      <c r="AF121" s="125" t="s">
        <v>227</v>
      </c>
      <c r="AG121" s="125"/>
      <c r="AH121" s="125"/>
    </row>
    <row r="122" spans="1:34" x14ac:dyDescent="0.3">
      <c r="A122" s="24" t="s">
        <v>240</v>
      </c>
      <c r="B122" s="34"/>
      <c r="C122" s="34" t="s">
        <v>145</v>
      </c>
      <c r="D122" s="28"/>
      <c r="E122" s="28"/>
      <c r="F122" s="28"/>
      <c r="G122" s="28"/>
      <c r="H122" s="28"/>
      <c r="I122" s="28">
        <v>1</v>
      </c>
      <c r="J122" s="28"/>
      <c r="K122" s="28"/>
      <c r="L122" s="28"/>
      <c r="M122" s="134"/>
      <c r="N122" s="28">
        <v>4</v>
      </c>
      <c r="O122" s="134"/>
      <c r="P122" s="134"/>
      <c r="Q122" s="28"/>
      <c r="R122" s="28"/>
      <c r="S122" s="134"/>
      <c r="T122" s="134"/>
      <c r="U122" s="134"/>
      <c r="V122" s="76"/>
      <c r="W122" s="76"/>
      <c r="X122" s="28">
        <f t="shared" si="15"/>
        <v>5</v>
      </c>
      <c r="Y122" s="77">
        <f t="shared" si="16"/>
        <v>5</v>
      </c>
      <c r="Z122" s="77">
        <f t="shared" ref="Z122:Z164" si="18">O122+P122+Q122++R122+T122+U122+S122</f>
        <v>0</v>
      </c>
      <c r="AA122" s="80">
        <f t="shared" si="14"/>
        <v>0</v>
      </c>
      <c r="AB122" s="34"/>
      <c r="AC122" s="68" t="s">
        <v>251</v>
      </c>
      <c r="AD122" s="77" t="s">
        <v>226</v>
      </c>
      <c r="AE122" s="56" t="s">
        <v>244</v>
      </c>
      <c r="AF122" s="2" t="s">
        <v>227</v>
      </c>
      <c r="AG122" s="2">
        <v>0</v>
      </c>
      <c r="AH122" s="2">
        <v>0</v>
      </c>
    </row>
    <row r="123" spans="1:34" x14ac:dyDescent="0.3">
      <c r="A123" s="23"/>
      <c r="B123" s="24"/>
      <c r="C123" s="34" t="s">
        <v>164</v>
      </c>
      <c r="D123" s="25"/>
      <c r="E123" s="25"/>
      <c r="F123" s="33"/>
      <c r="G123" s="33"/>
      <c r="H123" s="33"/>
      <c r="I123" s="33"/>
      <c r="J123" s="33"/>
      <c r="K123" s="33"/>
      <c r="L123" s="33"/>
      <c r="M123" s="134"/>
      <c r="N123" s="33"/>
      <c r="O123" s="134"/>
      <c r="P123" s="134">
        <v>1</v>
      </c>
      <c r="Q123" s="28">
        <v>1</v>
      </c>
      <c r="R123" s="28">
        <v>5</v>
      </c>
      <c r="S123" s="134">
        <v>1</v>
      </c>
      <c r="T123" s="134">
        <v>1</v>
      </c>
      <c r="U123" s="136"/>
      <c r="V123" s="50"/>
      <c r="W123" s="50"/>
      <c r="X123" s="28">
        <f t="shared" si="15"/>
        <v>9</v>
      </c>
      <c r="Y123" s="77">
        <f t="shared" si="16"/>
        <v>0</v>
      </c>
      <c r="Z123" s="77">
        <f t="shared" si="18"/>
        <v>9</v>
      </c>
      <c r="AA123" s="80">
        <f t="shared" si="14"/>
        <v>0</v>
      </c>
      <c r="AB123" s="34" t="s">
        <v>165</v>
      </c>
      <c r="AC123" s="68" t="s">
        <v>251</v>
      </c>
      <c r="AD123" s="77" t="s">
        <v>227</v>
      </c>
      <c r="AE123" s="56" t="s">
        <v>229</v>
      </c>
      <c r="AF123" s="15" t="s">
        <v>227</v>
      </c>
      <c r="AG123" s="15"/>
      <c r="AH123" s="15"/>
    </row>
    <row r="124" spans="1:34" ht="28.8" x14ac:dyDescent="0.3">
      <c r="A124" s="34"/>
      <c r="B124" s="34"/>
      <c r="C124" s="34" t="s">
        <v>170</v>
      </c>
      <c r="D124" s="28"/>
      <c r="E124" s="28"/>
      <c r="F124" s="28"/>
      <c r="G124" s="28"/>
      <c r="H124" s="28"/>
      <c r="I124" s="28">
        <v>2</v>
      </c>
      <c r="J124" s="28"/>
      <c r="K124" s="28"/>
      <c r="L124" s="28"/>
      <c r="M124" s="134"/>
      <c r="N124" s="28">
        <v>2</v>
      </c>
      <c r="O124" s="134"/>
      <c r="P124" s="134">
        <v>2</v>
      </c>
      <c r="Q124" s="28"/>
      <c r="R124" s="28">
        <v>2</v>
      </c>
      <c r="S124" s="134"/>
      <c r="T124" s="134"/>
      <c r="U124" s="134"/>
      <c r="V124" s="76"/>
      <c r="W124" s="76"/>
      <c r="X124" s="28">
        <f t="shared" si="15"/>
        <v>8</v>
      </c>
      <c r="Y124" s="77">
        <f t="shared" si="16"/>
        <v>4</v>
      </c>
      <c r="Z124" s="77">
        <f t="shared" si="18"/>
        <v>4</v>
      </c>
      <c r="AA124" s="80">
        <f t="shared" ref="AA124:AA164" si="19">V124+W124</f>
        <v>0</v>
      </c>
      <c r="AB124" s="34" t="s">
        <v>169</v>
      </c>
      <c r="AC124" s="68" t="s">
        <v>251</v>
      </c>
      <c r="AD124" s="77" t="s">
        <v>227</v>
      </c>
      <c r="AE124" s="56" t="s">
        <v>245</v>
      </c>
      <c r="AF124" s="2" t="s">
        <v>227</v>
      </c>
      <c r="AG124" s="2">
        <v>0</v>
      </c>
      <c r="AH124" s="2">
        <v>0</v>
      </c>
    </row>
    <row r="125" spans="1:34" ht="28.8" x14ac:dyDescent="0.3">
      <c r="A125" s="34" t="s">
        <v>68</v>
      </c>
      <c r="B125" s="24" t="s">
        <v>68</v>
      </c>
      <c r="C125" s="34" t="s">
        <v>458</v>
      </c>
      <c r="D125" s="25"/>
      <c r="E125" s="25"/>
      <c r="F125" s="33"/>
      <c r="G125" s="33"/>
      <c r="H125" s="33"/>
      <c r="I125" s="28">
        <v>2</v>
      </c>
      <c r="J125" s="28">
        <v>2</v>
      </c>
      <c r="K125" s="134">
        <v>2</v>
      </c>
      <c r="L125" s="33"/>
      <c r="M125" s="134"/>
      <c r="N125" s="28">
        <v>3</v>
      </c>
      <c r="O125" s="136"/>
      <c r="P125" s="136"/>
      <c r="Q125" s="33"/>
      <c r="R125" s="33"/>
      <c r="S125" s="136"/>
      <c r="T125" s="136"/>
      <c r="U125" s="136"/>
      <c r="V125" s="50"/>
      <c r="W125" s="50"/>
      <c r="X125" s="28">
        <f t="shared" si="15"/>
        <v>9</v>
      </c>
      <c r="Y125" s="77">
        <f t="shared" si="16"/>
        <v>9</v>
      </c>
      <c r="Z125" s="77">
        <f t="shared" si="18"/>
        <v>0</v>
      </c>
      <c r="AA125" s="80">
        <f t="shared" si="19"/>
        <v>0</v>
      </c>
      <c r="AB125" s="137" t="s">
        <v>474</v>
      </c>
      <c r="AC125" s="68" t="s">
        <v>251</v>
      </c>
      <c r="AD125" s="77" t="s">
        <v>226</v>
      </c>
      <c r="AE125" s="56" t="s">
        <v>244</v>
      </c>
      <c r="AF125" s="2" t="s">
        <v>226</v>
      </c>
      <c r="AG125" s="2"/>
      <c r="AH125" s="2"/>
    </row>
    <row r="126" spans="1:34" ht="28.8" x14ac:dyDescent="0.3">
      <c r="A126" s="34" t="s">
        <v>241</v>
      </c>
      <c r="B126" s="34"/>
      <c r="C126" s="137" t="s">
        <v>224</v>
      </c>
      <c r="D126" s="28"/>
      <c r="E126" s="28"/>
      <c r="F126" s="28"/>
      <c r="G126" s="28"/>
      <c r="H126" s="28"/>
      <c r="I126" s="28"/>
      <c r="J126" s="28"/>
      <c r="K126" s="28"/>
      <c r="L126" s="28"/>
      <c r="M126" s="134"/>
      <c r="N126" s="28">
        <v>8</v>
      </c>
      <c r="O126" s="134"/>
      <c r="P126" s="134">
        <v>8</v>
      </c>
      <c r="Q126" s="28"/>
      <c r="R126" s="28">
        <v>8</v>
      </c>
      <c r="S126" s="134"/>
      <c r="T126" s="134"/>
      <c r="U126" s="134"/>
      <c r="V126" s="76"/>
      <c r="W126" s="76"/>
      <c r="X126" s="28">
        <f t="shared" si="15"/>
        <v>24</v>
      </c>
      <c r="Y126" s="77">
        <f t="shared" si="16"/>
        <v>8</v>
      </c>
      <c r="Z126" s="77">
        <f t="shared" si="18"/>
        <v>16</v>
      </c>
      <c r="AA126" s="80">
        <f t="shared" si="19"/>
        <v>0</v>
      </c>
      <c r="AB126" s="69" t="s">
        <v>423</v>
      </c>
      <c r="AC126" s="68" t="s">
        <v>251</v>
      </c>
      <c r="AD126" s="77" t="s">
        <v>226</v>
      </c>
      <c r="AE126" s="56" t="s">
        <v>245</v>
      </c>
      <c r="AF126" s="15" t="s">
        <v>227</v>
      </c>
      <c r="AG126" s="15"/>
      <c r="AH126" s="15"/>
    </row>
    <row r="127" spans="1:34" ht="28.8" x14ac:dyDescent="0.3">
      <c r="A127" s="34" t="s">
        <v>241</v>
      </c>
      <c r="B127" s="34"/>
      <c r="C127" s="34" t="s">
        <v>225</v>
      </c>
      <c r="D127" s="28"/>
      <c r="E127" s="28"/>
      <c r="F127" s="28"/>
      <c r="G127" s="28"/>
      <c r="H127" s="28"/>
      <c r="I127" s="28"/>
      <c r="J127" s="28"/>
      <c r="K127" s="28"/>
      <c r="L127" s="28"/>
      <c r="M127" s="134"/>
      <c r="N127" s="28">
        <v>10</v>
      </c>
      <c r="O127" s="134"/>
      <c r="P127" s="134">
        <v>2</v>
      </c>
      <c r="Q127" s="28"/>
      <c r="R127" s="28">
        <v>2</v>
      </c>
      <c r="S127" s="134"/>
      <c r="T127" s="134"/>
      <c r="U127" s="134"/>
      <c r="V127" s="76"/>
      <c r="W127" s="76"/>
      <c r="X127" s="28">
        <f t="shared" si="15"/>
        <v>14</v>
      </c>
      <c r="Y127" s="77">
        <f t="shared" si="16"/>
        <v>10</v>
      </c>
      <c r="Z127" s="77">
        <f t="shared" si="18"/>
        <v>4</v>
      </c>
      <c r="AA127" s="80">
        <f t="shared" si="19"/>
        <v>0</v>
      </c>
      <c r="AB127" s="69" t="s">
        <v>426</v>
      </c>
      <c r="AC127" s="68" t="s">
        <v>251</v>
      </c>
      <c r="AD127" s="77" t="s">
        <v>226</v>
      </c>
      <c r="AE127" s="56" t="s">
        <v>236</v>
      </c>
      <c r="AF127" s="2" t="s">
        <v>227</v>
      </c>
      <c r="AG127" s="2"/>
      <c r="AH127" s="2"/>
    </row>
    <row r="128" spans="1:34" ht="28.8" x14ac:dyDescent="0.3">
      <c r="A128" s="24" t="s">
        <v>240</v>
      </c>
      <c r="B128" s="24"/>
      <c r="C128" s="34" t="s">
        <v>168</v>
      </c>
      <c r="D128" s="25"/>
      <c r="E128" s="25"/>
      <c r="F128" s="33"/>
      <c r="G128" s="33"/>
      <c r="H128" s="33"/>
      <c r="I128" s="33"/>
      <c r="J128" s="33"/>
      <c r="K128" s="33"/>
      <c r="L128" s="33"/>
      <c r="M128" s="134"/>
      <c r="N128" s="28">
        <v>2</v>
      </c>
      <c r="O128" s="136"/>
      <c r="P128" s="136"/>
      <c r="Q128" s="33"/>
      <c r="R128" s="33"/>
      <c r="S128" s="136"/>
      <c r="T128" s="136"/>
      <c r="U128" s="136"/>
      <c r="V128" s="50"/>
      <c r="W128" s="50"/>
      <c r="X128" s="28">
        <f t="shared" si="15"/>
        <v>2</v>
      </c>
      <c r="Y128" s="77">
        <f t="shared" si="16"/>
        <v>2</v>
      </c>
      <c r="Z128" s="77">
        <f t="shared" si="18"/>
        <v>0</v>
      </c>
      <c r="AA128" s="80">
        <f t="shared" si="19"/>
        <v>0</v>
      </c>
      <c r="AB128" s="23"/>
      <c r="AC128" s="68" t="s">
        <v>251</v>
      </c>
      <c r="AD128" s="77" t="s">
        <v>226</v>
      </c>
      <c r="AE128" s="56" t="s">
        <v>244</v>
      </c>
      <c r="AF128" s="2" t="s">
        <v>226</v>
      </c>
      <c r="AG128" s="2">
        <v>1</v>
      </c>
      <c r="AH128" s="2">
        <v>0</v>
      </c>
    </row>
    <row r="129" spans="1:34" ht="43.2" x14ac:dyDescent="0.3">
      <c r="A129" s="34" t="s">
        <v>241</v>
      </c>
      <c r="B129" s="24"/>
      <c r="C129" s="34" t="s">
        <v>181</v>
      </c>
      <c r="D129" s="28"/>
      <c r="E129" s="28"/>
      <c r="F129" s="28"/>
      <c r="G129" s="28"/>
      <c r="H129" s="28"/>
      <c r="I129" s="28"/>
      <c r="J129" s="28"/>
      <c r="K129" s="28"/>
      <c r="L129" s="28"/>
      <c r="M129" s="134"/>
      <c r="N129" s="28">
        <v>5</v>
      </c>
      <c r="O129" s="134"/>
      <c r="P129" s="134"/>
      <c r="Q129" s="28"/>
      <c r="R129" s="28"/>
      <c r="S129" s="134"/>
      <c r="T129" s="134"/>
      <c r="U129" s="134"/>
      <c r="V129" s="76"/>
      <c r="W129" s="76"/>
      <c r="X129" s="28">
        <f t="shared" si="15"/>
        <v>5</v>
      </c>
      <c r="Y129" s="77">
        <f t="shared" si="16"/>
        <v>5</v>
      </c>
      <c r="Z129" s="77">
        <f t="shared" si="18"/>
        <v>0</v>
      </c>
      <c r="AA129" s="80">
        <f t="shared" si="19"/>
        <v>0</v>
      </c>
      <c r="AB129" s="69" t="s">
        <v>376</v>
      </c>
      <c r="AC129" s="68" t="s">
        <v>251</v>
      </c>
      <c r="AD129" s="77" t="s">
        <v>226</v>
      </c>
      <c r="AE129" s="56" t="s">
        <v>244</v>
      </c>
      <c r="AF129" s="15" t="s">
        <v>227</v>
      </c>
      <c r="AG129" s="15">
        <v>0</v>
      </c>
      <c r="AH129" s="15">
        <v>0</v>
      </c>
    </row>
    <row r="130" spans="1:34" ht="28.8" x14ac:dyDescent="0.3">
      <c r="A130" s="23"/>
      <c r="B130" s="24"/>
      <c r="C130" s="34" t="s">
        <v>183</v>
      </c>
      <c r="D130" s="33"/>
      <c r="E130" s="33"/>
      <c r="F130" s="33"/>
      <c r="G130" s="33"/>
      <c r="H130" s="33"/>
      <c r="I130" s="33"/>
      <c r="J130" s="33"/>
      <c r="K130" s="33"/>
      <c r="L130" s="33"/>
      <c r="M130" s="134"/>
      <c r="N130" s="33"/>
      <c r="O130" s="136"/>
      <c r="P130" s="136"/>
      <c r="Q130" s="33"/>
      <c r="R130" s="33"/>
      <c r="S130" s="136"/>
      <c r="T130" s="136"/>
      <c r="U130" s="136"/>
      <c r="V130" s="50"/>
      <c r="W130" s="50"/>
      <c r="X130" s="28">
        <f t="shared" si="15"/>
        <v>0</v>
      </c>
      <c r="Y130" s="77">
        <f t="shared" si="16"/>
        <v>0</v>
      </c>
      <c r="Z130" s="77">
        <f t="shared" si="18"/>
        <v>0</v>
      </c>
      <c r="AA130" s="80">
        <f t="shared" si="19"/>
        <v>0</v>
      </c>
      <c r="AB130" s="34" t="s">
        <v>379</v>
      </c>
      <c r="AC130" s="68" t="s">
        <v>251</v>
      </c>
      <c r="AD130" s="77" t="s">
        <v>226</v>
      </c>
      <c r="AE130" s="56" t="s">
        <v>237</v>
      </c>
      <c r="AF130" s="2" t="s">
        <v>226</v>
      </c>
      <c r="AG130" s="2"/>
      <c r="AH130" s="2"/>
    </row>
    <row r="131" spans="1:34" ht="28.8" x14ac:dyDescent="0.3">
      <c r="A131" s="34" t="s">
        <v>267</v>
      </c>
      <c r="B131" s="24"/>
      <c r="C131" s="34" t="s">
        <v>184</v>
      </c>
      <c r="D131" s="25"/>
      <c r="E131" s="25"/>
      <c r="F131" s="33"/>
      <c r="G131" s="33"/>
      <c r="H131" s="33"/>
      <c r="I131" s="33"/>
      <c r="J131" s="33"/>
      <c r="K131" s="33"/>
      <c r="L131" s="33"/>
      <c r="M131" s="134"/>
      <c r="N131" s="28">
        <v>7</v>
      </c>
      <c r="O131" s="136"/>
      <c r="P131" s="136"/>
      <c r="Q131" s="33"/>
      <c r="R131" s="33"/>
      <c r="S131" s="136"/>
      <c r="T131" s="136"/>
      <c r="U131" s="136"/>
      <c r="V131" s="50"/>
      <c r="W131" s="50"/>
      <c r="X131" s="28">
        <f t="shared" si="15"/>
        <v>7</v>
      </c>
      <c r="Y131" s="77">
        <f t="shared" si="16"/>
        <v>7</v>
      </c>
      <c r="Z131" s="77">
        <f t="shared" si="18"/>
        <v>0</v>
      </c>
      <c r="AA131" s="80">
        <f t="shared" si="19"/>
        <v>0</v>
      </c>
      <c r="AB131" s="69" t="s">
        <v>377</v>
      </c>
      <c r="AC131" s="68" t="s">
        <v>251</v>
      </c>
      <c r="AD131" s="77" t="s">
        <v>226</v>
      </c>
      <c r="AE131" s="56" t="s">
        <v>244</v>
      </c>
      <c r="AF131" s="2" t="s">
        <v>226</v>
      </c>
      <c r="AG131" s="2">
        <v>1</v>
      </c>
      <c r="AH131" s="2">
        <v>0</v>
      </c>
    </row>
    <row r="132" spans="1:34" x14ac:dyDescent="0.3">
      <c r="A132" s="34" t="s">
        <v>173</v>
      </c>
      <c r="B132" s="24" t="s">
        <v>173</v>
      </c>
      <c r="C132" s="34" t="s">
        <v>172</v>
      </c>
      <c r="D132" s="25"/>
      <c r="E132" s="25"/>
      <c r="F132" s="168">
        <v>2</v>
      </c>
      <c r="G132" s="28"/>
      <c r="H132" s="165">
        <v>0</v>
      </c>
      <c r="I132" s="28">
        <v>1</v>
      </c>
      <c r="J132" s="28">
        <v>2</v>
      </c>
      <c r="K132" s="134">
        <v>2</v>
      </c>
      <c r="L132" s="134">
        <v>2</v>
      </c>
      <c r="M132" s="134">
        <v>1</v>
      </c>
      <c r="N132" s="28">
        <v>1</v>
      </c>
      <c r="O132" s="134"/>
      <c r="P132" s="134"/>
      <c r="Q132" s="28">
        <v>2</v>
      </c>
      <c r="R132" s="28"/>
      <c r="S132" s="134"/>
      <c r="T132" s="134"/>
      <c r="U132" s="136"/>
      <c r="V132" s="50"/>
      <c r="W132" s="50"/>
      <c r="X132" s="28">
        <f t="shared" si="15"/>
        <v>13</v>
      </c>
      <c r="Y132" s="77">
        <f t="shared" si="16"/>
        <v>11</v>
      </c>
      <c r="Z132" s="77">
        <f t="shared" si="18"/>
        <v>2</v>
      </c>
      <c r="AA132" s="80">
        <f t="shared" si="19"/>
        <v>0</v>
      </c>
      <c r="AB132" s="23"/>
      <c r="AC132" s="68" t="s">
        <v>254</v>
      </c>
      <c r="AD132" s="77" t="s">
        <v>226</v>
      </c>
      <c r="AE132" s="56" t="s">
        <v>244</v>
      </c>
      <c r="AF132" s="2" t="s">
        <v>226</v>
      </c>
      <c r="AG132" s="2"/>
      <c r="AH132" s="2"/>
    </row>
    <row r="133" spans="1:34" ht="28.8" x14ac:dyDescent="0.3">
      <c r="A133" s="23"/>
      <c r="B133" s="24"/>
      <c r="C133" s="34" t="s">
        <v>175</v>
      </c>
      <c r="D133" s="25"/>
      <c r="E133" s="25"/>
      <c r="F133" s="33"/>
      <c r="G133" s="33"/>
      <c r="H133" s="33"/>
      <c r="I133" s="33"/>
      <c r="J133" s="33"/>
      <c r="K133" s="134">
        <v>2</v>
      </c>
      <c r="L133" s="168">
        <v>15</v>
      </c>
      <c r="M133" s="134"/>
      <c r="N133" s="33"/>
      <c r="O133" s="136"/>
      <c r="P133" s="136"/>
      <c r="Q133" s="33"/>
      <c r="R133" s="33"/>
      <c r="S133" s="136"/>
      <c r="T133" s="136"/>
      <c r="U133" s="136"/>
      <c r="V133" s="50"/>
      <c r="W133" s="50"/>
      <c r="X133" s="28">
        <f t="shared" si="15"/>
        <v>17</v>
      </c>
      <c r="Y133" s="77">
        <f t="shared" si="16"/>
        <v>17</v>
      </c>
      <c r="Z133" s="77">
        <f t="shared" si="18"/>
        <v>0</v>
      </c>
      <c r="AA133" s="80">
        <f t="shared" si="19"/>
        <v>0</v>
      </c>
      <c r="AB133" s="137" t="s">
        <v>473</v>
      </c>
      <c r="AC133" s="68" t="s">
        <v>253</v>
      </c>
      <c r="AD133" s="77" t="s">
        <v>226</v>
      </c>
      <c r="AE133" s="56" t="s">
        <v>236</v>
      </c>
      <c r="AF133" s="2" t="s">
        <v>226</v>
      </c>
      <c r="AG133" s="2"/>
      <c r="AH133" s="2"/>
    </row>
    <row r="134" spans="1:34" ht="28.8" x14ac:dyDescent="0.3">
      <c r="A134" s="23"/>
      <c r="B134" s="24"/>
      <c r="C134" s="34" t="s">
        <v>187</v>
      </c>
      <c r="D134" s="25"/>
      <c r="E134" s="25"/>
      <c r="F134" s="33"/>
      <c r="G134" s="33"/>
      <c r="H134" s="33"/>
      <c r="I134" s="33"/>
      <c r="J134" s="33"/>
      <c r="K134" s="33"/>
      <c r="L134" s="168">
        <v>5</v>
      </c>
      <c r="M134" s="134"/>
      <c r="N134" s="33"/>
      <c r="O134" s="136"/>
      <c r="P134" s="136"/>
      <c r="Q134" s="33"/>
      <c r="R134" s="33"/>
      <c r="S134" s="136"/>
      <c r="T134" s="136"/>
      <c r="U134" s="136"/>
      <c r="V134" s="50"/>
      <c r="W134" s="50"/>
      <c r="X134" s="28">
        <f t="shared" si="15"/>
        <v>5</v>
      </c>
      <c r="Y134" s="77">
        <f t="shared" si="16"/>
        <v>5</v>
      </c>
      <c r="Z134" s="77">
        <f t="shared" si="18"/>
        <v>0</v>
      </c>
      <c r="AA134" s="80">
        <f t="shared" si="19"/>
        <v>0</v>
      </c>
      <c r="AB134" s="23"/>
      <c r="AC134" s="68" t="s">
        <v>253</v>
      </c>
      <c r="AD134" s="77" t="s">
        <v>226</v>
      </c>
      <c r="AE134" s="56" t="s">
        <v>236</v>
      </c>
      <c r="AF134" s="15" t="s">
        <v>226</v>
      </c>
      <c r="AG134" s="15"/>
      <c r="AH134" s="15"/>
    </row>
    <row r="135" spans="1:34" ht="28.8" x14ac:dyDescent="0.3">
      <c r="A135" s="23"/>
      <c r="B135" s="24"/>
      <c r="C135" s="34" t="s">
        <v>195</v>
      </c>
      <c r="D135" s="25"/>
      <c r="E135" s="25"/>
      <c r="F135" s="33"/>
      <c r="G135" s="33"/>
      <c r="H135" s="33"/>
      <c r="I135" s="33"/>
      <c r="J135" s="33"/>
      <c r="K135" s="134">
        <v>10</v>
      </c>
      <c r="L135" s="33"/>
      <c r="M135" s="134"/>
      <c r="N135" s="33"/>
      <c r="O135" s="134">
        <v>5</v>
      </c>
      <c r="P135" s="136"/>
      <c r="Q135" s="33"/>
      <c r="R135" s="33"/>
      <c r="S135" s="136"/>
      <c r="T135" s="136"/>
      <c r="U135" s="136"/>
      <c r="V135" s="50"/>
      <c r="W135" s="50"/>
      <c r="X135" s="28">
        <f t="shared" si="15"/>
        <v>15</v>
      </c>
      <c r="Y135" s="77">
        <f t="shared" si="16"/>
        <v>10</v>
      </c>
      <c r="Z135" s="77">
        <f t="shared" si="18"/>
        <v>5</v>
      </c>
      <c r="AA135" s="80">
        <f t="shared" si="19"/>
        <v>0</v>
      </c>
      <c r="AB135" s="34" t="s">
        <v>363</v>
      </c>
      <c r="AC135" s="68" t="s">
        <v>258</v>
      </c>
      <c r="AD135" s="77" t="s">
        <v>226</v>
      </c>
      <c r="AE135" s="56" t="s">
        <v>230</v>
      </c>
      <c r="AF135" s="2" t="s">
        <v>227</v>
      </c>
      <c r="AG135" s="2">
        <v>0</v>
      </c>
      <c r="AH135" s="2">
        <v>0</v>
      </c>
    </row>
    <row r="136" spans="1:34" ht="28.8" x14ac:dyDescent="0.3">
      <c r="A136" s="23"/>
      <c r="B136" s="24"/>
      <c r="C136" s="34" t="s">
        <v>353</v>
      </c>
      <c r="D136" s="25"/>
      <c r="E136" s="25"/>
      <c r="F136" s="33"/>
      <c r="G136" s="33"/>
      <c r="H136" s="33"/>
      <c r="I136" s="33"/>
      <c r="J136" s="33"/>
      <c r="K136" s="33"/>
      <c r="L136" s="33"/>
      <c r="M136" s="134"/>
      <c r="N136" s="33"/>
      <c r="O136" s="136"/>
      <c r="P136" s="136"/>
      <c r="Q136" s="33"/>
      <c r="R136" s="33"/>
      <c r="S136" s="136"/>
      <c r="T136" s="136"/>
      <c r="U136" s="136"/>
      <c r="V136" s="50"/>
      <c r="W136" s="50"/>
      <c r="X136" s="28">
        <f t="shared" si="15"/>
        <v>0</v>
      </c>
      <c r="Y136" s="77">
        <f t="shared" si="16"/>
        <v>0</v>
      </c>
      <c r="Z136" s="77">
        <f t="shared" si="18"/>
        <v>0</v>
      </c>
      <c r="AA136" s="80">
        <f t="shared" si="19"/>
        <v>0</v>
      </c>
      <c r="AB136" s="34" t="s">
        <v>366</v>
      </c>
      <c r="AC136" s="68" t="s">
        <v>258</v>
      </c>
      <c r="AD136" s="77" t="s">
        <v>226</v>
      </c>
      <c r="AE136" s="56" t="s">
        <v>237</v>
      </c>
      <c r="AF136" s="2" t="s">
        <v>226</v>
      </c>
      <c r="AG136" s="2"/>
      <c r="AH136" s="2"/>
    </row>
    <row r="137" spans="1:34" x14ac:dyDescent="0.3">
      <c r="A137" s="23"/>
      <c r="B137" s="24"/>
      <c r="C137" s="34" t="s">
        <v>179</v>
      </c>
      <c r="D137" s="25"/>
      <c r="E137" s="28"/>
      <c r="F137" s="28"/>
      <c r="G137" s="28"/>
      <c r="H137" s="28"/>
      <c r="I137" s="28"/>
      <c r="J137" s="28"/>
      <c r="K137" s="28"/>
      <c r="L137" s="28"/>
      <c r="M137" s="134"/>
      <c r="N137" s="28"/>
      <c r="O137" s="134"/>
      <c r="P137" s="134">
        <v>2</v>
      </c>
      <c r="Q137" s="28">
        <v>2</v>
      </c>
      <c r="R137" s="28">
        <v>5</v>
      </c>
      <c r="S137" s="134">
        <v>1</v>
      </c>
      <c r="T137" s="134">
        <v>1</v>
      </c>
      <c r="U137" s="134"/>
      <c r="V137" s="76"/>
      <c r="W137" s="76"/>
      <c r="X137" s="28">
        <f t="shared" si="15"/>
        <v>11</v>
      </c>
      <c r="Y137" s="77">
        <f t="shared" si="16"/>
        <v>0</v>
      </c>
      <c r="Z137" s="77">
        <f t="shared" si="18"/>
        <v>11</v>
      </c>
      <c r="AA137" s="80">
        <f t="shared" si="19"/>
        <v>0</v>
      </c>
      <c r="AB137" s="23"/>
      <c r="AC137" s="68" t="s">
        <v>256</v>
      </c>
      <c r="AD137" s="77" t="s">
        <v>226</v>
      </c>
      <c r="AE137" s="56" t="s">
        <v>244</v>
      </c>
      <c r="AF137" s="15" t="s">
        <v>226</v>
      </c>
      <c r="AG137" s="15"/>
      <c r="AH137" s="15"/>
    </row>
    <row r="138" spans="1:34" x14ac:dyDescent="0.3">
      <c r="A138" s="34" t="s">
        <v>380</v>
      </c>
      <c r="B138" s="24" t="s">
        <v>380</v>
      </c>
      <c r="C138" s="34" t="s">
        <v>177</v>
      </c>
      <c r="D138" s="25"/>
      <c r="E138" s="25"/>
      <c r="F138" s="28">
        <v>10</v>
      </c>
      <c r="G138" s="28">
        <v>10</v>
      </c>
      <c r="H138" s="165">
        <v>0</v>
      </c>
      <c r="I138" s="28">
        <v>10</v>
      </c>
      <c r="J138" s="28">
        <v>10</v>
      </c>
      <c r="K138" s="134">
        <v>10</v>
      </c>
      <c r="L138" s="134">
        <v>10</v>
      </c>
      <c r="M138" s="134">
        <v>10</v>
      </c>
      <c r="N138" s="28">
        <v>10</v>
      </c>
      <c r="O138" s="134">
        <v>10</v>
      </c>
      <c r="P138" s="134">
        <v>10</v>
      </c>
      <c r="Q138" s="28">
        <v>10</v>
      </c>
      <c r="R138" s="28">
        <v>10</v>
      </c>
      <c r="S138" s="134">
        <v>10</v>
      </c>
      <c r="T138" s="134">
        <v>10</v>
      </c>
      <c r="U138" s="134"/>
      <c r="V138" s="76"/>
      <c r="W138" s="76"/>
      <c r="X138" s="28">
        <f t="shared" si="15"/>
        <v>140</v>
      </c>
      <c r="Y138" s="77">
        <f t="shared" si="16"/>
        <v>70</v>
      </c>
      <c r="Z138" s="77">
        <f t="shared" si="18"/>
        <v>60</v>
      </c>
      <c r="AA138" s="80">
        <f t="shared" si="19"/>
        <v>0</v>
      </c>
      <c r="AB138" s="23"/>
      <c r="AC138" s="68" t="s">
        <v>251</v>
      </c>
      <c r="AD138" s="77" t="s">
        <v>226</v>
      </c>
      <c r="AE138" s="56" t="s">
        <v>244</v>
      </c>
      <c r="AF138" s="2" t="s">
        <v>226</v>
      </c>
      <c r="AG138" s="2"/>
      <c r="AH138" s="2"/>
    </row>
    <row r="139" spans="1:34" ht="57.6" x14ac:dyDescent="0.3">
      <c r="A139" s="34" t="s">
        <v>242</v>
      </c>
      <c r="B139" s="24"/>
      <c r="C139" s="34" t="s">
        <v>206</v>
      </c>
      <c r="D139" s="28"/>
      <c r="E139" s="28"/>
      <c r="F139" s="28"/>
      <c r="G139" s="28"/>
      <c r="H139" s="28"/>
      <c r="I139" s="28">
        <v>5</v>
      </c>
      <c r="J139" s="28"/>
      <c r="K139" s="28"/>
      <c r="L139" s="28"/>
      <c r="M139" s="134"/>
      <c r="N139" s="28">
        <v>15</v>
      </c>
      <c r="O139" s="134"/>
      <c r="P139" s="134">
        <v>6</v>
      </c>
      <c r="Q139" s="28"/>
      <c r="R139" s="28">
        <v>3</v>
      </c>
      <c r="S139" s="134"/>
      <c r="T139" s="134"/>
      <c r="U139" s="134"/>
      <c r="V139" s="34"/>
      <c r="W139" s="34"/>
      <c r="X139" s="34">
        <f t="shared" si="15"/>
        <v>29</v>
      </c>
      <c r="Y139" s="34">
        <f t="shared" si="16"/>
        <v>20</v>
      </c>
      <c r="Z139" s="77">
        <f t="shared" si="18"/>
        <v>9</v>
      </c>
      <c r="AA139" s="80">
        <f t="shared" si="19"/>
        <v>0</v>
      </c>
      <c r="AB139" s="69" t="s">
        <v>468</v>
      </c>
      <c r="AC139" s="69" t="s">
        <v>251</v>
      </c>
      <c r="AD139" s="28" t="s">
        <v>226</v>
      </c>
      <c r="AE139" s="65" t="s">
        <v>244</v>
      </c>
      <c r="AF139" s="28" t="s">
        <v>227</v>
      </c>
      <c r="AG139" s="28"/>
      <c r="AH139" s="28"/>
    </row>
    <row r="140" spans="1:34" ht="28.8" x14ac:dyDescent="0.3">
      <c r="A140" s="34" t="s">
        <v>243</v>
      </c>
      <c r="B140" s="24"/>
      <c r="C140" s="34" t="s">
        <v>207</v>
      </c>
      <c r="D140" s="28"/>
      <c r="E140" s="28"/>
      <c r="F140" s="28"/>
      <c r="G140" s="28"/>
      <c r="H140" s="28"/>
      <c r="I140" s="28">
        <v>1</v>
      </c>
      <c r="J140" s="28"/>
      <c r="K140" s="28"/>
      <c r="L140" s="28"/>
      <c r="M140" s="134"/>
      <c r="N140" s="28">
        <v>6</v>
      </c>
      <c r="O140" s="134"/>
      <c r="P140" s="134"/>
      <c r="Q140" s="28"/>
      <c r="R140" s="28"/>
      <c r="S140" s="134"/>
      <c r="T140" s="134"/>
      <c r="U140" s="134"/>
      <c r="V140" s="34"/>
      <c r="W140" s="34"/>
      <c r="X140" s="34">
        <f t="shared" si="15"/>
        <v>7</v>
      </c>
      <c r="Y140" s="34">
        <f t="shared" si="16"/>
        <v>7</v>
      </c>
      <c r="Z140" s="77">
        <f t="shared" si="18"/>
        <v>0</v>
      </c>
      <c r="AA140" s="80">
        <f t="shared" si="19"/>
        <v>0</v>
      </c>
      <c r="AB140" s="69" t="s">
        <v>467</v>
      </c>
      <c r="AC140" s="69" t="s">
        <v>251</v>
      </c>
      <c r="AD140" s="28" t="s">
        <v>226</v>
      </c>
      <c r="AE140" s="65" t="s">
        <v>244</v>
      </c>
      <c r="AF140" s="28" t="s">
        <v>226</v>
      </c>
      <c r="AG140" s="28"/>
      <c r="AH140" s="28"/>
    </row>
    <row r="141" spans="1:34" ht="57.6" x14ac:dyDescent="0.3">
      <c r="A141" s="23"/>
      <c r="B141" s="24"/>
      <c r="C141" s="34" t="s">
        <v>211</v>
      </c>
      <c r="D141" s="28"/>
      <c r="E141" s="28"/>
      <c r="F141" s="33"/>
      <c r="G141" s="33"/>
      <c r="H141" s="33"/>
      <c r="I141" s="33"/>
      <c r="J141" s="33"/>
      <c r="K141" s="33"/>
      <c r="L141" s="33"/>
      <c r="M141" s="134"/>
      <c r="N141" s="33"/>
      <c r="O141" s="136"/>
      <c r="P141" s="136"/>
      <c r="Q141" s="33"/>
      <c r="R141" s="33"/>
      <c r="S141" s="136"/>
      <c r="T141" s="136"/>
      <c r="U141" s="136"/>
      <c r="V141" s="23"/>
      <c r="W141" s="23"/>
      <c r="X141" s="34">
        <f t="shared" si="15"/>
        <v>0</v>
      </c>
      <c r="Y141" s="34">
        <f t="shared" si="16"/>
        <v>0</v>
      </c>
      <c r="Z141" s="77">
        <f t="shared" si="18"/>
        <v>0</v>
      </c>
      <c r="AA141" s="80">
        <f t="shared" si="19"/>
        <v>0</v>
      </c>
      <c r="AB141" s="34" t="s">
        <v>364</v>
      </c>
      <c r="AC141" s="69" t="s">
        <v>258</v>
      </c>
      <c r="AD141" s="28" t="s">
        <v>226</v>
      </c>
      <c r="AE141" s="65" t="s">
        <v>237</v>
      </c>
      <c r="AF141" s="28" t="s">
        <v>226</v>
      </c>
      <c r="AG141" s="28"/>
      <c r="AH141" s="28"/>
    </row>
    <row r="142" spans="1:34" ht="28.8" x14ac:dyDescent="0.3">
      <c r="A142" s="23"/>
      <c r="B142" s="24"/>
      <c r="C142" s="34" t="s">
        <v>213</v>
      </c>
      <c r="D142" s="28"/>
      <c r="E142" s="28"/>
      <c r="F142" s="28"/>
      <c r="G142" s="28"/>
      <c r="H142" s="28"/>
      <c r="I142" s="28"/>
      <c r="J142" s="28"/>
      <c r="K142" s="134">
        <v>3</v>
      </c>
      <c r="L142" s="28"/>
      <c r="M142" s="134"/>
      <c r="N142" s="28">
        <v>1</v>
      </c>
      <c r="O142" s="134">
        <v>10</v>
      </c>
      <c r="P142" s="134"/>
      <c r="Q142" s="28"/>
      <c r="R142" s="28"/>
      <c r="S142" s="134"/>
      <c r="T142" s="134"/>
      <c r="U142" s="134"/>
      <c r="V142" s="34"/>
      <c r="W142" s="34"/>
      <c r="X142" s="34">
        <f t="shared" si="15"/>
        <v>14</v>
      </c>
      <c r="Y142" s="34">
        <f t="shared" si="16"/>
        <v>4</v>
      </c>
      <c r="Z142" s="77">
        <f t="shared" si="18"/>
        <v>10</v>
      </c>
      <c r="AA142" s="80">
        <f t="shared" si="19"/>
        <v>0</v>
      </c>
      <c r="AB142" s="34" t="s">
        <v>478</v>
      </c>
      <c r="AC142" s="69" t="s">
        <v>258</v>
      </c>
      <c r="AD142" s="28" t="s">
        <v>226</v>
      </c>
      <c r="AE142" s="65" t="s">
        <v>230</v>
      </c>
      <c r="AF142" s="28" t="s">
        <v>227</v>
      </c>
      <c r="AG142" s="28">
        <v>0</v>
      </c>
      <c r="AH142" s="28">
        <v>0</v>
      </c>
    </row>
    <row r="143" spans="1:34" ht="45" customHeight="1" x14ac:dyDescent="0.3">
      <c r="A143" s="23"/>
      <c r="B143" s="24"/>
      <c r="C143" s="34" t="s">
        <v>216</v>
      </c>
      <c r="D143" s="28"/>
      <c r="E143" s="28"/>
      <c r="F143" s="33"/>
      <c r="G143" s="33"/>
      <c r="H143" s="33"/>
      <c r="I143" s="28">
        <v>3</v>
      </c>
      <c r="J143" s="33"/>
      <c r="K143" s="33"/>
      <c r="L143" s="33"/>
      <c r="M143" s="134"/>
      <c r="N143" s="33"/>
      <c r="O143" s="136"/>
      <c r="P143" s="134">
        <v>2</v>
      </c>
      <c r="Q143" s="33"/>
      <c r="R143" s="33"/>
      <c r="S143" s="136"/>
      <c r="T143" s="136"/>
      <c r="U143" s="136"/>
      <c r="V143" s="34">
        <v>2</v>
      </c>
      <c r="W143" s="34">
        <v>2</v>
      </c>
      <c r="X143" s="34">
        <f t="shared" si="15"/>
        <v>9</v>
      </c>
      <c r="Y143" s="34">
        <f t="shared" si="16"/>
        <v>3</v>
      </c>
      <c r="Z143" s="77">
        <f t="shared" si="18"/>
        <v>2</v>
      </c>
      <c r="AA143" s="80">
        <f t="shared" si="19"/>
        <v>4</v>
      </c>
      <c r="AB143" s="23"/>
      <c r="AC143" s="69" t="s">
        <v>257</v>
      </c>
      <c r="AD143" s="28" t="s">
        <v>227</v>
      </c>
      <c r="AE143" s="65" t="s">
        <v>236</v>
      </c>
      <c r="AF143" s="28" t="s">
        <v>227</v>
      </c>
      <c r="AG143" s="28"/>
      <c r="AH143" s="28"/>
    </row>
    <row r="144" spans="1:34" ht="43.2" x14ac:dyDescent="0.3">
      <c r="A144" s="23"/>
      <c r="B144" s="24"/>
      <c r="C144" s="34" t="s">
        <v>215</v>
      </c>
      <c r="D144" s="28"/>
      <c r="E144" s="28"/>
      <c r="F144" s="33"/>
      <c r="G144" s="33"/>
      <c r="H144" s="33"/>
      <c r="I144" s="28">
        <v>3</v>
      </c>
      <c r="J144" s="33"/>
      <c r="K144" s="33"/>
      <c r="L144" s="33"/>
      <c r="M144" s="134"/>
      <c r="N144" s="33"/>
      <c r="O144" s="136"/>
      <c r="P144" s="136"/>
      <c r="Q144" s="33"/>
      <c r="R144" s="33"/>
      <c r="S144" s="136"/>
      <c r="T144" s="136"/>
      <c r="U144" s="136"/>
      <c r="V144" s="34">
        <v>2</v>
      </c>
      <c r="W144" s="34">
        <v>2</v>
      </c>
      <c r="X144" s="34">
        <f t="shared" si="15"/>
        <v>7</v>
      </c>
      <c r="Y144" s="34">
        <f t="shared" si="16"/>
        <v>3</v>
      </c>
      <c r="Z144" s="77">
        <f t="shared" si="18"/>
        <v>0</v>
      </c>
      <c r="AA144" s="80">
        <f t="shared" si="19"/>
        <v>4</v>
      </c>
      <c r="AB144" s="162" t="s">
        <v>453</v>
      </c>
      <c r="AC144" s="69" t="s">
        <v>257</v>
      </c>
      <c r="AD144" s="28" t="s">
        <v>227</v>
      </c>
      <c r="AE144" s="65" t="s">
        <v>236</v>
      </c>
      <c r="AF144" s="28" t="s">
        <v>227</v>
      </c>
      <c r="AG144" s="28"/>
      <c r="AH144" s="28"/>
    </row>
    <row r="145" spans="1:34" ht="28.5" customHeight="1" x14ac:dyDescent="0.3">
      <c r="A145" s="23"/>
      <c r="B145" s="24"/>
      <c r="C145" s="34" t="s">
        <v>219</v>
      </c>
      <c r="D145" s="28"/>
      <c r="E145" s="28"/>
      <c r="F145" s="33"/>
      <c r="G145" s="33"/>
      <c r="H145" s="33"/>
      <c r="I145" s="28">
        <v>2</v>
      </c>
      <c r="J145" s="33"/>
      <c r="K145" s="33"/>
      <c r="L145" s="134">
        <v>1</v>
      </c>
      <c r="M145" s="134"/>
      <c r="N145" s="33"/>
      <c r="O145" s="136"/>
      <c r="P145" s="136"/>
      <c r="Q145" s="33"/>
      <c r="R145" s="33"/>
      <c r="S145" s="136"/>
      <c r="T145" s="136"/>
      <c r="U145" s="136"/>
      <c r="V145" s="23"/>
      <c r="W145" s="23"/>
      <c r="X145" s="34">
        <f t="shared" si="15"/>
        <v>3</v>
      </c>
      <c r="Y145" s="34">
        <f t="shared" si="16"/>
        <v>3</v>
      </c>
      <c r="Z145" s="77">
        <f t="shared" si="18"/>
        <v>0</v>
      </c>
      <c r="AA145" s="80">
        <f t="shared" si="19"/>
        <v>0</v>
      </c>
      <c r="AB145" s="34" t="s">
        <v>373</v>
      </c>
      <c r="AC145" s="69" t="s">
        <v>257</v>
      </c>
      <c r="AD145" s="28" t="s">
        <v>226</v>
      </c>
      <c r="AE145" s="65" t="s">
        <v>236</v>
      </c>
      <c r="AF145" s="28" t="s">
        <v>226</v>
      </c>
      <c r="AG145" s="28"/>
      <c r="AH145" s="28"/>
    </row>
    <row r="146" spans="1:34" ht="72" x14ac:dyDescent="0.3">
      <c r="A146" s="34" t="s">
        <v>285</v>
      </c>
      <c r="B146" s="24"/>
      <c r="C146" s="137" t="s">
        <v>403</v>
      </c>
      <c r="D146" s="134"/>
      <c r="E146" s="134"/>
      <c r="F146" s="134"/>
      <c r="G146" s="134"/>
      <c r="H146" s="165">
        <v>7</v>
      </c>
      <c r="I146" s="165"/>
      <c r="J146" s="165">
        <v>6</v>
      </c>
      <c r="K146" s="165"/>
      <c r="L146" s="165"/>
      <c r="M146" s="165"/>
      <c r="N146" s="165"/>
      <c r="O146" s="165">
        <v>8</v>
      </c>
      <c r="P146" s="165"/>
      <c r="Q146" s="165"/>
      <c r="R146" s="165"/>
      <c r="S146" s="165">
        <v>6</v>
      </c>
      <c r="T146" s="165">
        <v>3</v>
      </c>
      <c r="U146" s="134"/>
      <c r="V146" s="137"/>
      <c r="W146" s="137"/>
      <c r="X146" s="134">
        <f t="shared" si="15"/>
        <v>30</v>
      </c>
      <c r="Y146" s="145">
        <f t="shared" si="16"/>
        <v>13</v>
      </c>
      <c r="Z146" s="145">
        <f t="shared" si="18"/>
        <v>17</v>
      </c>
      <c r="AA146" s="146">
        <f t="shared" si="19"/>
        <v>0</v>
      </c>
      <c r="AB146" s="137" t="s">
        <v>460</v>
      </c>
      <c r="AC146" s="143" t="s">
        <v>252</v>
      </c>
      <c r="AD146" s="134" t="s">
        <v>227</v>
      </c>
      <c r="AE146" s="140" t="s">
        <v>229</v>
      </c>
      <c r="AF146" s="134" t="s">
        <v>227</v>
      </c>
      <c r="AG146" s="134">
        <v>13</v>
      </c>
      <c r="AH146" s="134">
        <v>17</v>
      </c>
    </row>
    <row r="147" spans="1:34" ht="72" x14ac:dyDescent="0.3">
      <c r="A147" s="23"/>
      <c r="B147" s="24"/>
      <c r="C147" s="137" t="s">
        <v>404</v>
      </c>
      <c r="D147" s="134"/>
      <c r="E147" s="134"/>
      <c r="F147" s="134"/>
      <c r="G147" s="134"/>
      <c r="H147" s="134"/>
      <c r="I147" s="134"/>
      <c r="J147" s="134">
        <v>5</v>
      </c>
      <c r="K147" s="134"/>
      <c r="L147" s="134"/>
      <c r="M147" s="134"/>
      <c r="N147" s="134"/>
      <c r="O147" s="134"/>
      <c r="P147" s="134"/>
      <c r="Q147" s="134"/>
      <c r="R147" s="134"/>
      <c r="S147" s="134">
        <v>6</v>
      </c>
      <c r="T147" s="134">
        <v>7</v>
      </c>
      <c r="U147" s="134"/>
      <c r="V147" s="137">
        <v>5</v>
      </c>
      <c r="W147" s="137">
        <v>5</v>
      </c>
      <c r="X147" s="134">
        <f t="shared" si="15"/>
        <v>28</v>
      </c>
      <c r="Y147" s="145">
        <f t="shared" si="16"/>
        <v>5</v>
      </c>
      <c r="Z147" s="145">
        <f t="shared" si="18"/>
        <v>13</v>
      </c>
      <c r="AA147" s="146">
        <f t="shared" si="19"/>
        <v>10</v>
      </c>
      <c r="AB147" s="137" t="s">
        <v>405</v>
      </c>
      <c r="AC147" s="143" t="s">
        <v>255</v>
      </c>
      <c r="AD147" s="134" t="s">
        <v>227</v>
      </c>
      <c r="AE147" s="140" t="s">
        <v>229</v>
      </c>
      <c r="AF147" s="134" t="s">
        <v>227</v>
      </c>
      <c r="AG147" s="134"/>
      <c r="AH147" s="134"/>
    </row>
    <row r="148" spans="1:34" x14ac:dyDescent="0.3">
      <c r="A148" s="23"/>
      <c r="B148" s="24"/>
      <c r="C148" s="34" t="s">
        <v>214</v>
      </c>
      <c r="D148" s="28"/>
      <c r="E148" s="28"/>
      <c r="F148" s="28"/>
      <c r="G148" s="28"/>
      <c r="H148" s="28"/>
      <c r="I148" s="28">
        <v>1</v>
      </c>
      <c r="J148" s="28"/>
      <c r="K148" s="28"/>
      <c r="L148" s="28"/>
      <c r="M148" s="134"/>
      <c r="N148" s="28"/>
      <c r="O148" s="134">
        <v>3</v>
      </c>
      <c r="P148" s="134"/>
      <c r="Q148" s="28"/>
      <c r="R148" s="28"/>
      <c r="S148" s="134">
        <v>1</v>
      </c>
      <c r="T148" s="134"/>
      <c r="U148" s="134"/>
      <c r="V148" s="34"/>
      <c r="W148" s="34"/>
      <c r="X148" s="34">
        <f t="shared" si="15"/>
        <v>5</v>
      </c>
      <c r="Y148" s="34">
        <f t="shared" si="16"/>
        <v>1</v>
      </c>
      <c r="Z148" s="77">
        <f t="shared" si="18"/>
        <v>4</v>
      </c>
      <c r="AA148" s="80">
        <f t="shared" si="19"/>
        <v>0</v>
      </c>
      <c r="AB148" s="23"/>
      <c r="AC148" s="69" t="s">
        <v>251</v>
      </c>
      <c r="AD148" s="28" t="s">
        <v>226</v>
      </c>
      <c r="AE148" s="65" t="s">
        <v>236</v>
      </c>
      <c r="AF148" s="28" t="s">
        <v>227</v>
      </c>
      <c r="AG148" s="28"/>
      <c r="AH148" s="28"/>
    </row>
    <row r="149" spans="1:34" s="124" customFormat="1" ht="100.8" x14ac:dyDescent="0.3">
      <c r="A149" s="130"/>
      <c r="B149" s="131"/>
      <c r="C149" s="137" t="s">
        <v>406</v>
      </c>
      <c r="D149" s="134"/>
      <c r="E149" s="134"/>
      <c r="F149" s="134"/>
      <c r="G149" s="134"/>
      <c r="H149" s="134"/>
      <c r="I149" s="134"/>
      <c r="J149" s="134">
        <v>6</v>
      </c>
      <c r="K149" s="134"/>
      <c r="L149" s="134"/>
      <c r="M149" s="134"/>
      <c r="N149" s="134"/>
      <c r="O149" s="134"/>
      <c r="P149" s="134"/>
      <c r="Q149" s="134"/>
      <c r="R149" s="134"/>
      <c r="S149" s="134"/>
      <c r="T149" s="134"/>
      <c r="U149" s="134"/>
      <c r="V149" s="137"/>
      <c r="W149" s="137"/>
      <c r="X149" s="134">
        <f t="shared" si="15"/>
        <v>6</v>
      </c>
      <c r="Y149" s="145">
        <f t="shared" si="16"/>
        <v>6</v>
      </c>
      <c r="Z149" s="145">
        <f t="shared" si="18"/>
        <v>0</v>
      </c>
      <c r="AA149" s="146">
        <f t="shared" si="19"/>
        <v>0</v>
      </c>
      <c r="AB149" s="137" t="s">
        <v>407</v>
      </c>
      <c r="AC149" s="143" t="s">
        <v>255</v>
      </c>
      <c r="AD149" s="134" t="s">
        <v>226</v>
      </c>
      <c r="AE149" s="140" t="s">
        <v>245</v>
      </c>
      <c r="AF149" s="134" t="s">
        <v>226</v>
      </c>
      <c r="AG149" s="134"/>
      <c r="AH149" s="134"/>
    </row>
    <row r="150" spans="1:34" s="124" customFormat="1" ht="57.6" x14ac:dyDescent="0.3">
      <c r="A150" s="130"/>
      <c r="B150" s="131"/>
      <c r="C150" s="137" t="s">
        <v>408</v>
      </c>
      <c r="D150" s="134"/>
      <c r="E150" s="134"/>
      <c r="F150" s="134"/>
      <c r="G150" s="134"/>
      <c r="H150" s="165">
        <v>6</v>
      </c>
      <c r="I150" s="134"/>
      <c r="J150" s="134"/>
      <c r="K150" s="134"/>
      <c r="L150" s="134"/>
      <c r="M150" s="134"/>
      <c r="N150" s="134"/>
      <c r="O150" s="134"/>
      <c r="P150" s="134"/>
      <c r="Q150" s="134"/>
      <c r="R150" s="134"/>
      <c r="S150" s="134"/>
      <c r="T150" s="134"/>
      <c r="U150" s="134"/>
      <c r="V150" s="137"/>
      <c r="W150" s="137"/>
      <c r="X150" s="134">
        <f t="shared" si="15"/>
        <v>6</v>
      </c>
      <c r="Y150" s="145">
        <f t="shared" si="16"/>
        <v>6</v>
      </c>
      <c r="Z150" s="145">
        <f t="shared" si="18"/>
        <v>0</v>
      </c>
      <c r="AA150" s="146">
        <f t="shared" si="19"/>
        <v>0</v>
      </c>
      <c r="AB150" s="137" t="s">
        <v>409</v>
      </c>
      <c r="AC150" s="143" t="s">
        <v>252</v>
      </c>
      <c r="AD150" s="134" t="s">
        <v>226</v>
      </c>
      <c r="AE150" s="140" t="s">
        <v>244</v>
      </c>
      <c r="AF150" s="134" t="s">
        <v>226</v>
      </c>
      <c r="AG150" s="134">
        <v>6</v>
      </c>
      <c r="AH150" s="134">
        <v>0</v>
      </c>
    </row>
    <row r="151" spans="1:34" s="124" customFormat="1" ht="144" x14ac:dyDescent="0.3">
      <c r="A151" s="130"/>
      <c r="B151" s="131"/>
      <c r="C151" s="137" t="s">
        <v>410</v>
      </c>
      <c r="D151" s="134"/>
      <c r="E151" s="134"/>
      <c r="F151" s="134"/>
      <c r="G151" s="134"/>
      <c r="H151" s="165">
        <v>1</v>
      </c>
      <c r="I151" s="134"/>
      <c r="J151" s="134">
        <v>4</v>
      </c>
      <c r="K151" s="134"/>
      <c r="L151" s="134"/>
      <c r="M151" s="134"/>
      <c r="N151" s="134"/>
      <c r="O151" s="134"/>
      <c r="P151" s="134"/>
      <c r="Q151" s="134"/>
      <c r="R151" s="134"/>
      <c r="S151" s="134"/>
      <c r="T151" s="134"/>
      <c r="U151" s="134"/>
      <c r="V151" s="137"/>
      <c r="W151" s="137"/>
      <c r="X151" s="134">
        <f t="shared" si="15"/>
        <v>5</v>
      </c>
      <c r="Y151" s="145">
        <f t="shared" si="16"/>
        <v>5</v>
      </c>
      <c r="Z151" s="145">
        <f t="shared" si="18"/>
        <v>0</v>
      </c>
      <c r="AA151" s="146">
        <f t="shared" si="19"/>
        <v>0</v>
      </c>
      <c r="AB151" s="137" t="s">
        <v>411</v>
      </c>
      <c r="AC151" s="143" t="s">
        <v>255</v>
      </c>
      <c r="AD151" s="134" t="s">
        <v>226</v>
      </c>
      <c r="AE151" s="140" t="s">
        <v>244</v>
      </c>
      <c r="AF151" s="134" t="s">
        <v>226</v>
      </c>
      <c r="AG151" s="134"/>
      <c r="AH151" s="134"/>
    </row>
    <row r="152" spans="1:34" ht="43.2" x14ac:dyDescent="0.3">
      <c r="A152" s="23"/>
      <c r="B152" s="24"/>
      <c r="C152" s="34" t="s">
        <v>218</v>
      </c>
      <c r="D152" s="28"/>
      <c r="E152" s="28"/>
      <c r="F152" s="33"/>
      <c r="G152" s="33"/>
      <c r="H152" s="165">
        <v>3</v>
      </c>
      <c r="I152" s="33"/>
      <c r="J152" s="28">
        <v>5</v>
      </c>
      <c r="K152" s="33"/>
      <c r="L152" s="168">
        <v>0</v>
      </c>
      <c r="M152" s="134"/>
      <c r="N152" s="33"/>
      <c r="O152" s="136"/>
      <c r="P152" s="136"/>
      <c r="Q152" s="33"/>
      <c r="R152" s="33"/>
      <c r="S152" s="136"/>
      <c r="T152" s="136"/>
      <c r="U152" s="136"/>
      <c r="V152" s="23"/>
      <c r="W152" s="23"/>
      <c r="X152" s="34">
        <f t="shared" si="15"/>
        <v>8</v>
      </c>
      <c r="Y152" s="34">
        <f t="shared" si="16"/>
        <v>8</v>
      </c>
      <c r="Z152" s="77">
        <f t="shared" si="18"/>
        <v>0</v>
      </c>
      <c r="AA152" s="80">
        <f t="shared" si="19"/>
        <v>0</v>
      </c>
      <c r="AB152" s="23"/>
      <c r="AC152" s="69" t="s">
        <v>252</v>
      </c>
      <c r="AD152" s="28" t="s">
        <v>226</v>
      </c>
      <c r="AE152" s="65" t="s">
        <v>236</v>
      </c>
      <c r="AF152" s="28" t="s">
        <v>227</v>
      </c>
      <c r="AG152" s="28"/>
      <c r="AH152" s="28"/>
    </row>
    <row r="153" spans="1:34" ht="28.8" x14ac:dyDescent="0.3">
      <c r="A153" s="34" t="s">
        <v>209</v>
      </c>
      <c r="B153" s="24"/>
      <c r="C153" s="34" t="s">
        <v>223</v>
      </c>
      <c r="D153" s="28"/>
      <c r="E153" s="28"/>
      <c r="F153" s="33"/>
      <c r="G153" s="33"/>
      <c r="H153" s="165">
        <v>15</v>
      </c>
      <c r="I153" s="33"/>
      <c r="J153" s="33"/>
      <c r="K153" s="33"/>
      <c r="L153" s="33"/>
      <c r="M153" s="134"/>
      <c r="N153" s="33"/>
      <c r="O153" s="136"/>
      <c r="P153" s="136"/>
      <c r="Q153" s="33"/>
      <c r="R153" s="33"/>
      <c r="S153" s="136"/>
      <c r="T153" s="136"/>
      <c r="U153" s="136"/>
      <c r="V153" s="23"/>
      <c r="W153" s="23"/>
      <c r="X153" s="34">
        <f t="shared" si="15"/>
        <v>15</v>
      </c>
      <c r="Y153" s="34">
        <f t="shared" si="16"/>
        <v>15</v>
      </c>
      <c r="Z153" s="77">
        <f t="shared" si="18"/>
        <v>0</v>
      </c>
      <c r="AA153" s="80">
        <f t="shared" si="19"/>
        <v>0</v>
      </c>
      <c r="AB153" s="34" t="s">
        <v>383</v>
      </c>
      <c r="AC153" s="69" t="s">
        <v>252</v>
      </c>
      <c r="AD153" s="28" t="s">
        <v>226</v>
      </c>
      <c r="AE153" s="65" t="s">
        <v>244</v>
      </c>
      <c r="AF153" s="28" t="s">
        <v>227</v>
      </c>
      <c r="AG153" s="28">
        <v>15</v>
      </c>
      <c r="AH153" s="28">
        <v>0</v>
      </c>
    </row>
    <row r="154" spans="1:34" x14ac:dyDescent="0.3">
      <c r="A154" s="23"/>
      <c r="B154" s="24"/>
      <c r="C154" s="34" t="s">
        <v>217</v>
      </c>
      <c r="D154" s="28"/>
      <c r="E154" s="28">
        <v>3</v>
      </c>
      <c r="F154" s="28">
        <v>3</v>
      </c>
      <c r="G154" s="28">
        <v>3</v>
      </c>
      <c r="H154" s="28">
        <v>3</v>
      </c>
      <c r="I154" s="28">
        <v>3</v>
      </c>
      <c r="J154" s="28">
        <v>3</v>
      </c>
      <c r="K154" s="134">
        <v>3</v>
      </c>
      <c r="L154" s="134">
        <v>3</v>
      </c>
      <c r="M154" s="134">
        <v>3</v>
      </c>
      <c r="N154" s="28">
        <v>3</v>
      </c>
      <c r="O154" s="134">
        <v>3</v>
      </c>
      <c r="P154" s="134">
        <v>3</v>
      </c>
      <c r="Q154" s="28">
        <v>3</v>
      </c>
      <c r="R154" s="28">
        <v>3</v>
      </c>
      <c r="S154" s="134">
        <v>3</v>
      </c>
      <c r="T154" s="134">
        <v>3</v>
      </c>
      <c r="U154" s="134"/>
      <c r="V154" s="34"/>
      <c r="W154" s="34"/>
      <c r="X154" s="34">
        <f t="shared" si="15"/>
        <v>45</v>
      </c>
      <c r="Y154" s="34">
        <f t="shared" si="16"/>
        <v>24</v>
      </c>
      <c r="Z154" s="77">
        <f t="shared" si="18"/>
        <v>18</v>
      </c>
      <c r="AA154" s="80">
        <f t="shared" si="19"/>
        <v>0</v>
      </c>
      <c r="AB154" s="23"/>
      <c r="AC154" s="69" t="s">
        <v>251</v>
      </c>
      <c r="AD154" s="28" t="s">
        <v>226</v>
      </c>
      <c r="AE154" s="65" t="s">
        <v>244</v>
      </c>
      <c r="AF154" s="28" t="s">
        <v>227</v>
      </c>
      <c r="AG154" s="28"/>
      <c r="AH154" s="28"/>
    </row>
    <row r="155" spans="1:34" ht="43.2" x14ac:dyDescent="0.3">
      <c r="A155" s="23"/>
      <c r="B155" s="24" t="s">
        <v>287</v>
      </c>
      <c r="C155" s="34" t="s">
        <v>386</v>
      </c>
      <c r="D155" s="28"/>
      <c r="E155" s="28"/>
      <c r="F155" s="28">
        <v>10</v>
      </c>
      <c r="G155" s="33"/>
      <c r="H155" s="33"/>
      <c r="I155" s="33"/>
      <c r="J155" s="33"/>
      <c r="K155" s="33"/>
      <c r="L155" s="33"/>
      <c r="M155" s="134"/>
      <c r="N155" s="33"/>
      <c r="O155" s="136"/>
      <c r="P155" s="136"/>
      <c r="Q155" s="33"/>
      <c r="R155" s="33"/>
      <c r="S155" s="134">
        <v>1</v>
      </c>
      <c r="T155" s="136"/>
      <c r="U155" s="136"/>
      <c r="V155" s="23"/>
      <c r="W155" s="23"/>
      <c r="X155" s="34">
        <f t="shared" si="15"/>
        <v>11</v>
      </c>
      <c r="Y155" s="34">
        <f t="shared" si="16"/>
        <v>10</v>
      </c>
      <c r="Z155" s="77">
        <f t="shared" si="18"/>
        <v>1</v>
      </c>
      <c r="AA155" s="80">
        <f t="shared" si="19"/>
        <v>0</v>
      </c>
      <c r="AB155" s="23"/>
      <c r="AC155" s="69" t="s">
        <v>254</v>
      </c>
      <c r="AD155" s="28" t="s">
        <v>226</v>
      </c>
      <c r="AE155" s="65" t="s">
        <v>244</v>
      </c>
      <c r="AF155" s="28" t="s">
        <v>226</v>
      </c>
      <c r="AG155" s="28"/>
      <c r="AH155" s="28"/>
    </row>
    <row r="156" spans="1:34" ht="28.8" x14ac:dyDescent="0.3">
      <c r="A156" s="23"/>
      <c r="B156" s="24"/>
      <c r="C156" s="34" t="s">
        <v>365</v>
      </c>
      <c r="D156" s="28"/>
      <c r="E156" s="28"/>
      <c r="F156" s="33"/>
      <c r="G156" s="33"/>
      <c r="H156" s="33"/>
      <c r="I156" s="33"/>
      <c r="J156" s="33"/>
      <c r="K156" s="134">
        <v>7</v>
      </c>
      <c r="L156" s="33"/>
      <c r="M156" s="134"/>
      <c r="N156" s="33"/>
      <c r="O156" s="136"/>
      <c r="P156" s="136"/>
      <c r="Q156" s="33"/>
      <c r="R156" s="33"/>
      <c r="S156" s="136"/>
      <c r="T156" s="136"/>
      <c r="U156" s="136"/>
      <c r="V156" s="23"/>
      <c r="W156" s="23"/>
      <c r="X156" s="34">
        <f t="shared" si="15"/>
        <v>7</v>
      </c>
      <c r="Y156" s="34">
        <f t="shared" si="16"/>
        <v>7</v>
      </c>
      <c r="Z156" s="77">
        <f t="shared" si="18"/>
        <v>0</v>
      </c>
      <c r="AA156" s="80">
        <f t="shared" si="19"/>
        <v>0</v>
      </c>
      <c r="AB156" s="34" t="s">
        <v>479</v>
      </c>
      <c r="AC156" s="69" t="s">
        <v>258</v>
      </c>
      <c r="AD156" s="28" t="s">
        <v>226</v>
      </c>
      <c r="AE156" s="65" t="s">
        <v>244</v>
      </c>
      <c r="AF156" s="28" t="s">
        <v>227</v>
      </c>
      <c r="AG156" s="28"/>
      <c r="AH156" s="28"/>
    </row>
    <row r="157" spans="1:34" ht="28.8" x14ac:dyDescent="0.3">
      <c r="A157" s="23"/>
      <c r="B157" s="24"/>
      <c r="C157" s="34" t="s">
        <v>413</v>
      </c>
      <c r="D157" s="28"/>
      <c r="E157" s="28"/>
      <c r="F157" s="33"/>
      <c r="G157" s="33"/>
      <c r="H157" s="33"/>
      <c r="I157" s="33"/>
      <c r="J157" s="33"/>
      <c r="K157" s="134">
        <v>59</v>
      </c>
      <c r="L157" s="33"/>
      <c r="M157" s="134"/>
      <c r="N157" s="33"/>
      <c r="O157" s="134">
        <v>5</v>
      </c>
      <c r="P157" s="136"/>
      <c r="Q157" s="33"/>
      <c r="R157" s="33"/>
      <c r="S157" s="136"/>
      <c r="T157" s="136"/>
      <c r="U157" s="136"/>
      <c r="V157" s="23"/>
      <c r="W157" s="23"/>
      <c r="X157" s="34">
        <f t="shared" si="15"/>
        <v>64</v>
      </c>
      <c r="Y157" s="34">
        <f t="shared" si="16"/>
        <v>59</v>
      </c>
      <c r="Z157" s="77">
        <f t="shared" si="18"/>
        <v>5</v>
      </c>
      <c r="AA157" s="80">
        <f t="shared" si="19"/>
        <v>0</v>
      </c>
      <c r="AB157" s="34" t="s">
        <v>414</v>
      </c>
      <c r="AC157" s="69" t="s">
        <v>258</v>
      </c>
      <c r="AD157" s="28" t="s">
        <v>226</v>
      </c>
      <c r="AE157" s="65" t="s">
        <v>236</v>
      </c>
      <c r="AF157" s="28" t="s">
        <v>227</v>
      </c>
      <c r="AG157" s="28">
        <v>59</v>
      </c>
      <c r="AH157" s="28">
        <v>0</v>
      </c>
    </row>
    <row r="158" spans="1:34" ht="28.8" x14ac:dyDescent="0.3">
      <c r="A158" s="23"/>
      <c r="B158" s="24"/>
      <c r="C158" s="34" t="s">
        <v>382</v>
      </c>
      <c r="D158" s="28"/>
      <c r="E158" s="28"/>
      <c r="F158" s="28">
        <v>1</v>
      </c>
      <c r="G158" s="33"/>
      <c r="H158" s="33"/>
      <c r="I158" s="28"/>
      <c r="J158" s="28">
        <v>1</v>
      </c>
      <c r="K158" s="134">
        <v>1</v>
      </c>
      <c r="L158" s="28"/>
      <c r="M158" s="134"/>
      <c r="N158" s="28"/>
      <c r="O158" s="136"/>
      <c r="P158" s="134"/>
      <c r="Q158" s="134">
        <v>1</v>
      </c>
      <c r="R158" s="28"/>
      <c r="S158" s="134">
        <v>1</v>
      </c>
      <c r="T158" s="136"/>
      <c r="U158" s="136"/>
      <c r="V158" s="23"/>
      <c r="W158" s="23"/>
      <c r="X158" s="34">
        <f t="shared" si="15"/>
        <v>5</v>
      </c>
      <c r="Y158" s="34">
        <f t="shared" si="16"/>
        <v>3</v>
      </c>
      <c r="Z158" s="77">
        <f t="shared" si="18"/>
        <v>2</v>
      </c>
      <c r="AA158" s="80">
        <f t="shared" si="19"/>
        <v>0</v>
      </c>
      <c r="AB158" s="34" t="s">
        <v>480</v>
      </c>
      <c r="AC158" s="69" t="s">
        <v>254</v>
      </c>
      <c r="AD158" s="28" t="s">
        <v>226</v>
      </c>
      <c r="AE158" s="65" t="s">
        <v>245</v>
      </c>
      <c r="AF158" s="28" t="s">
        <v>227</v>
      </c>
      <c r="AG158" s="28"/>
      <c r="AH158" s="28"/>
    </row>
    <row r="159" spans="1:34" ht="28.8" x14ac:dyDescent="0.3">
      <c r="A159" s="23"/>
      <c r="B159" s="24"/>
      <c r="C159" s="34" t="s">
        <v>388</v>
      </c>
      <c r="D159" s="28"/>
      <c r="E159" s="28"/>
      <c r="F159" s="33"/>
      <c r="G159" s="33"/>
      <c r="H159" s="33"/>
      <c r="I159" s="33"/>
      <c r="J159" s="33"/>
      <c r="K159" s="33"/>
      <c r="L159" s="33"/>
      <c r="M159" s="134"/>
      <c r="N159" s="33"/>
      <c r="O159" s="134">
        <v>10</v>
      </c>
      <c r="P159" s="136"/>
      <c r="Q159" s="33"/>
      <c r="R159" s="33"/>
      <c r="S159" s="136"/>
      <c r="T159" s="136"/>
      <c r="U159" s="136"/>
      <c r="V159" s="23"/>
      <c r="W159" s="23"/>
      <c r="X159" s="34">
        <f t="shared" ref="X159" si="20">SUM(F159:W159)</f>
        <v>10</v>
      </c>
      <c r="Y159" s="34">
        <f t="shared" ref="Y159" si="21">H159+I159+J159+K159+L159+M159+N159+F159</f>
        <v>0</v>
      </c>
      <c r="Z159" s="77">
        <f t="shared" si="18"/>
        <v>10</v>
      </c>
      <c r="AA159" s="80">
        <f t="shared" ref="AA159" si="22">V159+W159</f>
        <v>0</v>
      </c>
      <c r="AB159" s="23"/>
      <c r="AC159" s="69" t="s">
        <v>251</v>
      </c>
      <c r="AD159" s="28" t="s">
        <v>226</v>
      </c>
      <c r="AE159" s="65" t="s">
        <v>236</v>
      </c>
      <c r="AF159" s="28" t="s">
        <v>227</v>
      </c>
      <c r="AG159" s="28"/>
      <c r="AH159" s="28"/>
    </row>
    <row r="160" spans="1:34" ht="28.8" x14ac:dyDescent="0.3">
      <c r="A160" s="23"/>
      <c r="B160" s="24"/>
      <c r="C160" s="34" t="s">
        <v>412</v>
      </c>
      <c r="D160" s="28"/>
      <c r="E160" s="28"/>
      <c r="F160" s="134"/>
      <c r="G160" s="134"/>
      <c r="H160" s="134"/>
      <c r="I160" s="134">
        <v>1</v>
      </c>
      <c r="J160" s="134"/>
      <c r="K160" s="134"/>
      <c r="L160" s="134"/>
      <c r="M160" s="134"/>
      <c r="N160" s="134">
        <v>4</v>
      </c>
      <c r="O160" s="134"/>
      <c r="P160" s="134">
        <v>20</v>
      </c>
      <c r="Q160" s="134"/>
      <c r="R160" s="134"/>
      <c r="S160" s="134"/>
      <c r="T160" s="134"/>
      <c r="U160" s="134"/>
      <c r="V160" s="137"/>
      <c r="W160" s="137"/>
      <c r="X160" s="34">
        <f t="shared" si="15"/>
        <v>25</v>
      </c>
      <c r="Y160" s="34">
        <f t="shared" si="16"/>
        <v>5</v>
      </c>
      <c r="Z160" s="77">
        <f t="shared" si="18"/>
        <v>20</v>
      </c>
      <c r="AA160" s="80">
        <f t="shared" si="19"/>
        <v>0</v>
      </c>
      <c r="AB160" s="143" t="s">
        <v>454</v>
      </c>
      <c r="AC160" s="69" t="s">
        <v>251</v>
      </c>
      <c r="AD160" s="28" t="s">
        <v>226</v>
      </c>
      <c r="AE160" s="65" t="s">
        <v>236</v>
      </c>
      <c r="AF160" s="28" t="s">
        <v>226</v>
      </c>
      <c r="AG160" s="28"/>
      <c r="AH160" s="28"/>
    </row>
    <row r="161" spans="1:34" s="124" customFormat="1" ht="28.8" x14ac:dyDescent="0.3">
      <c r="A161" s="130"/>
      <c r="B161" s="131"/>
      <c r="C161" s="137" t="s">
        <v>417</v>
      </c>
      <c r="D161" s="134"/>
      <c r="E161" s="134"/>
      <c r="F161" s="134"/>
      <c r="G161" s="134"/>
      <c r="H161" s="134"/>
      <c r="I161" s="134">
        <v>3</v>
      </c>
      <c r="J161" s="134"/>
      <c r="K161" s="134"/>
      <c r="L161" s="134"/>
      <c r="M161" s="134"/>
      <c r="N161" s="134">
        <v>3</v>
      </c>
      <c r="O161" s="134"/>
      <c r="P161" s="134"/>
      <c r="Q161" s="134"/>
      <c r="R161" s="134"/>
      <c r="S161" s="134"/>
      <c r="T161" s="134"/>
      <c r="U161" s="134"/>
      <c r="V161" s="137"/>
      <c r="W161" s="137"/>
      <c r="X161" s="137">
        <f t="shared" ref="X161:X162" si="23">SUM(F161:W161)</f>
        <v>6</v>
      </c>
      <c r="Y161" s="137">
        <f t="shared" ref="Y161:Y162" si="24">H161+I161+J161+K161+L161+M161+N161+F161</f>
        <v>6</v>
      </c>
      <c r="Z161" s="145">
        <f t="shared" ref="Z161:Z162" si="25">O161+P161+Q161++R161+T161+U161+S161</f>
        <v>0</v>
      </c>
      <c r="AA161" s="123">
        <f t="shared" ref="AA161:AA162" si="26">V161+W161</f>
        <v>0</v>
      </c>
      <c r="AB161" s="137" t="s">
        <v>466</v>
      </c>
      <c r="AC161" s="143" t="s">
        <v>251</v>
      </c>
      <c r="AD161" s="134" t="s">
        <v>227</v>
      </c>
      <c r="AE161" s="140" t="s">
        <v>229</v>
      </c>
      <c r="AF161" s="134" t="s">
        <v>227</v>
      </c>
      <c r="AG161" s="134"/>
      <c r="AH161" s="134"/>
    </row>
    <row r="162" spans="1:34" s="124" customFormat="1" ht="57.6" x14ac:dyDescent="0.3">
      <c r="A162" s="130"/>
      <c r="B162" s="131"/>
      <c r="C162" s="137" t="s">
        <v>418</v>
      </c>
      <c r="D162" s="134"/>
      <c r="E162" s="134"/>
      <c r="F162" s="134"/>
      <c r="G162" s="134"/>
      <c r="H162" s="134"/>
      <c r="I162" s="134"/>
      <c r="J162" s="134"/>
      <c r="K162" s="134"/>
      <c r="L162" s="134"/>
      <c r="M162" s="134"/>
      <c r="N162" s="134">
        <v>20</v>
      </c>
      <c r="O162" s="134"/>
      <c r="P162" s="134"/>
      <c r="Q162" s="134"/>
      <c r="R162" s="134">
        <v>3</v>
      </c>
      <c r="S162" s="134"/>
      <c r="T162" s="134"/>
      <c r="U162" s="134"/>
      <c r="V162" s="137"/>
      <c r="W162" s="137"/>
      <c r="X162" s="137">
        <f t="shared" si="23"/>
        <v>23</v>
      </c>
      <c r="Y162" s="137">
        <f t="shared" si="24"/>
        <v>20</v>
      </c>
      <c r="Z162" s="145">
        <f t="shared" si="25"/>
        <v>3</v>
      </c>
      <c r="AA162" s="123">
        <f t="shared" si="26"/>
        <v>0</v>
      </c>
      <c r="AB162" s="137" t="s">
        <v>419</v>
      </c>
      <c r="AC162" s="143" t="s">
        <v>251</v>
      </c>
      <c r="AD162" s="134" t="s">
        <v>226</v>
      </c>
      <c r="AE162" s="140" t="s">
        <v>245</v>
      </c>
      <c r="AF162" s="134" t="s">
        <v>227</v>
      </c>
      <c r="AG162" s="134">
        <v>0</v>
      </c>
      <c r="AH162" s="134">
        <v>0</v>
      </c>
    </row>
    <row r="163" spans="1:34" s="124" customFormat="1" ht="28.8" x14ac:dyDescent="0.3">
      <c r="A163" s="130"/>
      <c r="B163" s="131"/>
      <c r="C163" s="130" t="s">
        <v>431</v>
      </c>
      <c r="D163" s="134"/>
      <c r="E163" s="134"/>
      <c r="F163" s="168">
        <v>4</v>
      </c>
      <c r="G163" s="134"/>
      <c r="H163" s="134"/>
      <c r="I163" s="136">
        <v>5</v>
      </c>
      <c r="J163" s="134"/>
      <c r="K163" s="134"/>
      <c r="L163" s="134"/>
      <c r="M163" s="134"/>
      <c r="N163" s="134"/>
      <c r="O163" s="134"/>
      <c r="P163" s="134"/>
      <c r="Q163" s="134"/>
      <c r="R163" s="134"/>
      <c r="S163" s="134"/>
      <c r="T163" s="134"/>
      <c r="U163" s="134"/>
      <c r="V163" s="137"/>
      <c r="W163" s="137"/>
      <c r="X163" s="137"/>
      <c r="Y163" s="137"/>
      <c r="Z163" s="145"/>
      <c r="AA163" s="123"/>
      <c r="AB163" s="162" t="s">
        <v>455</v>
      </c>
      <c r="AC163" s="143" t="s">
        <v>254</v>
      </c>
      <c r="AD163" s="134" t="s">
        <v>226</v>
      </c>
      <c r="AE163" s="140" t="s">
        <v>229</v>
      </c>
      <c r="AF163" s="134" t="s">
        <v>227</v>
      </c>
      <c r="AG163" s="134"/>
      <c r="AH163" s="134"/>
    </row>
    <row r="164" spans="1:34" x14ac:dyDescent="0.3">
      <c r="A164" s="23"/>
      <c r="B164" s="24"/>
      <c r="C164" s="34"/>
      <c r="D164" s="34"/>
      <c r="E164" s="34"/>
      <c r="F164" s="23"/>
      <c r="G164" s="23"/>
      <c r="H164" s="23"/>
      <c r="I164" s="23"/>
      <c r="J164" s="23"/>
      <c r="K164" s="23"/>
      <c r="L164" s="23"/>
      <c r="M164" s="137"/>
      <c r="N164" s="34"/>
      <c r="O164" s="136"/>
      <c r="P164" s="130"/>
      <c r="Q164" s="23"/>
      <c r="R164" s="23"/>
      <c r="S164" s="130"/>
      <c r="T164" s="136"/>
      <c r="U164" s="136"/>
      <c r="V164" s="23"/>
      <c r="W164" s="23"/>
      <c r="X164" s="34">
        <f t="shared" si="15"/>
        <v>0</v>
      </c>
      <c r="Y164" s="34">
        <f t="shared" si="16"/>
        <v>0</v>
      </c>
      <c r="Z164" s="77">
        <f t="shared" si="18"/>
        <v>0</v>
      </c>
      <c r="AA164" s="80">
        <f t="shared" si="19"/>
        <v>0</v>
      </c>
      <c r="AB164" s="23"/>
      <c r="AC164" s="69"/>
      <c r="AD164" s="34"/>
      <c r="AE164" s="66"/>
      <c r="AF164" s="34"/>
      <c r="AG164" s="34"/>
      <c r="AH164" s="34"/>
    </row>
    <row r="165" spans="1:34" x14ac:dyDescent="0.3">
      <c r="I165" s="29"/>
    </row>
    <row r="166" spans="1:34" x14ac:dyDescent="0.3">
      <c r="A166" s="199" t="s">
        <v>149</v>
      </c>
      <c r="B166" s="199"/>
      <c r="C166" s="199"/>
      <c r="D166" s="199"/>
      <c r="E166" s="39">
        <f t="shared" ref="E166:X166" si="27">SUM(E2:E165)</f>
        <v>10</v>
      </c>
      <c r="F166" s="39">
        <f t="shared" si="27"/>
        <v>206</v>
      </c>
      <c r="G166" s="5">
        <f t="shared" si="27"/>
        <v>189</v>
      </c>
      <c r="H166" s="5">
        <f t="shared" si="27"/>
        <v>235</v>
      </c>
      <c r="I166" s="5">
        <f t="shared" si="27"/>
        <v>240</v>
      </c>
      <c r="J166" s="5">
        <f t="shared" si="27"/>
        <v>207</v>
      </c>
      <c r="K166" s="132">
        <f t="shared" si="27"/>
        <v>231</v>
      </c>
      <c r="L166" s="132">
        <f t="shared" si="27"/>
        <v>224</v>
      </c>
      <c r="M166" s="134">
        <f t="shared" si="27"/>
        <v>270</v>
      </c>
      <c r="N166" s="5">
        <f t="shared" si="27"/>
        <v>270</v>
      </c>
      <c r="O166" s="5">
        <f t="shared" si="27"/>
        <v>199</v>
      </c>
      <c r="P166" s="5">
        <f t="shared" si="27"/>
        <v>225</v>
      </c>
      <c r="Q166" s="5">
        <f t="shared" si="27"/>
        <v>219</v>
      </c>
      <c r="R166" s="5">
        <f t="shared" si="27"/>
        <v>198</v>
      </c>
      <c r="S166" s="5">
        <f t="shared" si="27"/>
        <v>203</v>
      </c>
      <c r="T166" s="5">
        <f t="shared" si="27"/>
        <v>212</v>
      </c>
      <c r="U166" s="160">
        <f t="shared" si="27"/>
        <v>34</v>
      </c>
      <c r="V166" s="5">
        <f t="shared" si="27"/>
        <v>69</v>
      </c>
      <c r="W166" s="5">
        <f t="shared" si="27"/>
        <v>64</v>
      </c>
      <c r="X166" s="5">
        <f t="shared" si="27"/>
        <v>3477</v>
      </c>
    </row>
    <row r="167" spans="1:34" x14ac:dyDescent="0.3">
      <c r="A167" s="200"/>
      <c r="B167" s="200"/>
      <c r="C167" s="200"/>
      <c r="D167" s="200"/>
      <c r="E167" s="87"/>
      <c r="F167" s="39"/>
      <c r="G167" s="5"/>
      <c r="H167" s="5"/>
      <c r="I167" s="5"/>
      <c r="J167" s="5"/>
      <c r="K167" s="132"/>
      <c r="L167" s="132"/>
      <c r="M167" s="134"/>
      <c r="N167" s="5"/>
      <c r="O167" s="5"/>
      <c r="P167" s="5"/>
      <c r="Q167" s="5"/>
      <c r="R167" s="5"/>
      <c r="S167" s="5"/>
      <c r="T167" s="5"/>
      <c r="U167" s="5"/>
      <c r="V167" s="5"/>
      <c r="W167" s="5"/>
      <c r="X167" s="5"/>
    </row>
    <row r="168" spans="1:34" x14ac:dyDescent="0.3">
      <c r="A168" s="200" t="s">
        <v>150</v>
      </c>
      <c r="B168" s="200"/>
      <c r="C168" s="200"/>
      <c r="D168" s="200"/>
      <c r="E168" s="37">
        <v>220</v>
      </c>
      <c r="F168" s="37">
        <f>220-28</f>
        <v>192</v>
      </c>
      <c r="G168" s="37">
        <v>220</v>
      </c>
      <c r="H168" s="37">
        <v>219</v>
      </c>
      <c r="I168" s="37">
        <v>210</v>
      </c>
      <c r="J168" s="37">
        <v>220</v>
      </c>
      <c r="K168" s="169">
        <v>176</v>
      </c>
      <c r="L168" s="169">
        <v>216</v>
      </c>
      <c r="M168" s="169">
        <v>210</v>
      </c>
      <c r="N168" s="37">
        <v>210</v>
      </c>
      <c r="O168" s="37">
        <v>220</v>
      </c>
      <c r="P168" s="37">
        <v>220</v>
      </c>
      <c r="Q168" s="37">
        <v>220</v>
      </c>
      <c r="R168" s="37">
        <v>220</v>
      </c>
      <c r="S168" s="37">
        <v>220</v>
      </c>
      <c r="T168" s="37">
        <v>220</v>
      </c>
      <c r="U168" s="37">
        <v>0</v>
      </c>
      <c r="V168" s="37">
        <v>65</v>
      </c>
      <c r="W168" s="37">
        <v>65</v>
      </c>
      <c r="X168" s="6">
        <f>SUM(F168:W168)</f>
        <v>3323</v>
      </c>
    </row>
    <row r="169" spans="1:34" x14ac:dyDescent="0.3">
      <c r="A169" s="200"/>
      <c r="B169" s="200"/>
      <c r="C169" s="200"/>
      <c r="D169" s="200"/>
      <c r="E169" s="87"/>
      <c r="F169" s="39"/>
      <c r="G169" s="5"/>
      <c r="H169" s="5"/>
      <c r="I169" s="5"/>
      <c r="J169" s="5"/>
      <c r="K169" s="132"/>
      <c r="L169" s="132"/>
      <c r="M169" s="134"/>
      <c r="N169" s="5"/>
      <c r="O169" s="5"/>
      <c r="P169" s="5"/>
      <c r="Q169" s="5"/>
      <c r="R169" s="5"/>
      <c r="S169" s="5"/>
      <c r="T169" s="5"/>
      <c r="U169" s="5"/>
      <c r="V169" s="5"/>
      <c r="W169" s="5"/>
      <c r="X169" s="5"/>
    </row>
    <row r="170" spans="1:34" x14ac:dyDescent="0.3">
      <c r="A170" s="201" t="s">
        <v>151</v>
      </c>
      <c r="B170" s="201"/>
      <c r="C170" s="201"/>
      <c r="D170" s="201"/>
      <c r="E170" s="88"/>
      <c r="F170" s="5">
        <f t="shared" ref="F170:X170" si="28">F168-F166</f>
        <v>-14</v>
      </c>
      <c r="G170" s="5">
        <f t="shared" si="28"/>
        <v>31</v>
      </c>
      <c r="H170" s="5">
        <f t="shared" si="28"/>
        <v>-16</v>
      </c>
      <c r="I170" s="5">
        <f t="shared" si="28"/>
        <v>-30</v>
      </c>
      <c r="J170" s="5">
        <f t="shared" si="28"/>
        <v>13</v>
      </c>
      <c r="K170" s="132">
        <f t="shared" si="28"/>
        <v>-55</v>
      </c>
      <c r="L170" s="132">
        <f t="shared" si="28"/>
        <v>-8</v>
      </c>
      <c r="M170" s="134">
        <f t="shared" si="28"/>
        <v>-60</v>
      </c>
      <c r="N170" s="5">
        <f t="shared" si="28"/>
        <v>-60</v>
      </c>
      <c r="O170" s="5">
        <f t="shared" si="28"/>
        <v>21</v>
      </c>
      <c r="P170" s="5">
        <f t="shared" si="28"/>
        <v>-5</v>
      </c>
      <c r="Q170" s="5">
        <f t="shared" si="28"/>
        <v>1</v>
      </c>
      <c r="R170" s="5">
        <f t="shared" si="28"/>
        <v>22</v>
      </c>
      <c r="S170" s="5">
        <f t="shared" ref="S170" si="29">S168-S166</f>
        <v>17</v>
      </c>
      <c r="T170" s="5">
        <f t="shared" si="28"/>
        <v>8</v>
      </c>
      <c r="U170" s="5">
        <f t="shared" ref="U170" si="30">U168-U166</f>
        <v>-34</v>
      </c>
      <c r="V170" s="5">
        <f t="shared" si="28"/>
        <v>-4</v>
      </c>
      <c r="W170" s="5">
        <f t="shared" si="28"/>
        <v>1</v>
      </c>
      <c r="X170" s="5">
        <f t="shared" si="28"/>
        <v>-154</v>
      </c>
    </row>
    <row r="172" spans="1:34" x14ac:dyDescent="0.3">
      <c r="K172" s="153"/>
      <c r="L172" s="153"/>
      <c r="M172" s="172" t="s">
        <v>197</v>
      </c>
      <c r="N172" s="71"/>
      <c r="O172" s="157">
        <f>O166+P166+Q166+R166+T166+U166+S166</f>
        <v>1290</v>
      </c>
      <c r="P172" s="153"/>
      <c r="Q172" s="71"/>
      <c r="R172" s="71" t="s">
        <v>220</v>
      </c>
      <c r="S172" s="71"/>
      <c r="T172" s="153"/>
      <c r="U172" s="153"/>
      <c r="V172" s="159">
        <f>F166+H166+I166+L166+M166+N166+J166+K166</f>
        <v>1883</v>
      </c>
    </row>
    <row r="173" spans="1:34" x14ac:dyDescent="0.3">
      <c r="K173" s="154" t="s">
        <v>198</v>
      </c>
      <c r="L173" s="154"/>
      <c r="M173" s="173"/>
      <c r="N173" s="72"/>
      <c r="O173" s="158">
        <f>O172/220</f>
        <v>5.8636363636363633</v>
      </c>
      <c r="P173" s="154"/>
      <c r="Q173" s="72" t="s">
        <v>221</v>
      </c>
      <c r="R173" s="72"/>
      <c r="S173" s="72"/>
      <c r="T173" s="154"/>
      <c r="U173" s="154"/>
      <c r="V173" s="73">
        <f>V172/210</f>
        <v>8.9666666666666668</v>
      </c>
    </row>
    <row r="174" spans="1:34" ht="18" x14ac:dyDescent="0.35">
      <c r="C174" s="13" t="s">
        <v>152</v>
      </c>
    </row>
    <row r="175" spans="1:34" x14ac:dyDescent="0.3">
      <c r="C175" s="8"/>
    </row>
    <row r="176" spans="1:34" ht="28.8" x14ac:dyDescent="0.3">
      <c r="C176" s="7" t="s">
        <v>153</v>
      </c>
    </row>
    <row r="177" spans="3:23" ht="28.8" x14ac:dyDescent="0.3">
      <c r="C177" s="7" t="s">
        <v>154</v>
      </c>
    </row>
    <row r="178" spans="3:23" ht="28.8" x14ac:dyDescent="0.3">
      <c r="C178" s="7" t="s">
        <v>155</v>
      </c>
    </row>
    <row r="179" spans="3:23" x14ac:dyDescent="0.3">
      <c r="C179" s="7" t="s">
        <v>156</v>
      </c>
    </row>
    <row r="180" spans="3:23" ht="28.8" x14ac:dyDescent="0.3">
      <c r="C180" s="7" t="s">
        <v>157</v>
      </c>
    </row>
    <row r="181" spans="3:23" x14ac:dyDescent="0.3">
      <c r="C181" s="7" t="s">
        <v>158</v>
      </c>
    </row>
    <row r="182" spans="3:23" x14ac:dyDescent="0.3">
      <c r="C182" s="7" t="s">
        <v>159</v>
      </c>
    </row>
    <row r="183" spans="3:23" x14ac:dyDescent="0.3">
      <c r="C183" s="1" t="s">
        <v>20</v>
      </c>
    </row>
    <row r="184" spans="3:23" x14ac:dyDescent="0.3">
      <c r="C184" s="1"/>
    </row>
    <row r="185" spans="3:23" ht="18" x14ac:dyDescent="0.35">
      <c r="C185" s="14" t="s">
        <v>160</v>
      </c>
      <c r="D185" s="8"/>
      <c r="E185" s="8"/>
      <c r="F185" s="41"/>
      <c r="G185" s="8"/>
      <c r="H185" s="8"/>
      <c r="I185" s="8"/>
      <c r="J185" s="8"/>
      <c r="N185" s="8"/>
      <c r="Q185" s="8"/>
      <c r="R185" s="8"/>
      <c r="V185" s="8"/>
      <c r="W185" s="8"/>
    </row>
    <row r="186" spans="3:23" x14ac:dyDescent="0.3">
      <c r="C186" s="196" t="s">
        <v>161</v>
      </c>
      <c r="D186" s="196"/>
      <c r="E186" s="85"/>
      <c r="F186" s="42">
        <f t="shared" ref="F186:R186" si="31">SUMIF($D$2:$D$165,1,F2:F165)</f>
        <v>0</v>
      </c>
      <c r="G186" s="9">
        <f t="shared" si="31"/>
        <v>0</v>
      </c>
      <c r="H186" s="9">
        <f t="shared" si="31"/>
        <v>0</v>
      </c>
      <c r="I186" s="9">
        <f t="shared" si="31"/>
        <v>0</v>
      </c>
      <c r="J186" s="9">
        <f t="shared" si="31"/>
        <v>0</v>
      </c>
      <c r="K186" s="132">
        <f t="shared" si="31"/>
        <v>0</v>
      </c>
      <c r="L186" s="132">
        <f t="shared" si="31"/>
        <v>0</v>
      </c>
      <c r="M186" s="134">
        <f t="shared" si="31"/>
        <v>0</v>
      </c>
      <c r="N186" s="9">
        <f t="shared" si="31"/>
        <v>0</v>
      </c>
      <c r="O186" s="132">
        <f t="shared" si="31"/>
        <v>0</v>
      </c>
      <c r="P186" s="132">
        <f t="shared" si="31"/>
        <v>0</v>
      </c>
      <c r="Q186" s="52">
        <f t="shared" si="31"/>
        <v>0</v>
      </c>
      <c r="R186" s="52">
        <f t="shared" si="31"/>
        <v>0</v>
      </c>
      <c r="S186" s="132"/>
      <c r="T186" s="132">
        <f>SUMIF($D$2:$D$165,1,T2:T165)</f>
        <v>0</v>
      </c>
      <c r="U186" s="132">
        <f>SUMIF($D$2:$D$165,1,U2:U165)</f>
        <v>0</v>
      </c>
      <c r="V186" s="9">
        <f>SUMIF($D$2:$D$165,1,V2:V165)</f>
        <v>0</v>
      </c>
      <c r="W186" s="9">
        <f>SUMIF($D$2:$D$165,1,W2:W165)</f>
        <v>0</v>
      </c>
    </row>
    <row r="187" spans="3:23" x14ac:dyDescent="0.3">
      <c r="C187" s="196"/>
      <c r="D187" s="196"/>
      <c r="E187" s="85"/>
      <c r="F187" s="43">
        <f>F168-F186</f>
        <v>192</v>
      </c>
      <c r="G187" s="10">
        <f t="shared" ref="G187:W187" si="32">G168-G186</f>
        <v>220</v>
      </c>
      <c r="H187" s="10">
        <f t="shared" si="32"/>
        <v>219</v>
      </c>
      <c r="I187" s="10">
        <f t="shared" si="32"/>
        <v>210</v>
      </c>
      <c r="J187" s="10">
        <f t="shared" si="32"/>
        <v>220</v>
      </c>
      <c r="K187" s="155">
        <f t="shared" si="32"/>
        <v>176</v>
      </c>
      <c r="L187" s="155">
        <f t="shared" si="32"/>
        <v>216</v>
      </c>
      <c r="M187" s="169">
        <f t="shared" si="32"/>
        <v>210</v>
      </c>
      <c r="N187" s="10">
        <f t="shared" si="32"/>
        <v>210</v>
      </c>
      <c r="O187" s="155">
        <f t="shared" si="32"/>
        <v>220</v>
      </c>
      <c r="P187" s="155">
        <f t="shared" si="32"/>
        <v>220</v>
      </c>
      <c r="Q187" s="10">
        <f t="shared" si="32"/>
        <v>220</v>
      </c>
      <c r="R187" s="10">
        <f t="shared" ref="R187" si="33">R168-R186</f>
        <v>220</v>
      </c>
      <c r="S187" s="155"/>
      <c r="T187" s="155">
        <f t="shared" ref="T187:U187" si="34">T168-T186</f>
        <v>220</v>
      </c>
      <c r="U187" s="155">
        <f t="shared" si="34"/>
        <v>0</v>
      </c>
      <c r="V187" s="10">
        <f t="shared" si="32"/>
        <v>65</v>
      </c>
      <c r="W187" s="10">
        <f t="shared" si="32"/>
        <v>65</v>
      </c>
    </row>
    <row r="188" spans="3:23" x14ac:dyDescent="0.3">
      <c r="C188" s="197"/>
      <c r="D188" s="198"/>
      <c r="E188" s="86"/>
      <c r="F188" s="44"/>
      <c r="G188" s="11"/>
      <c r="H188" s="11"/>
      <c r="I188" s="11"/>
      <c r="J188" s="11"/>
      <c r="K188" s="156"/>
      <c r="L188" s="156"/>
      <c r="M188" s="174"/>
      <c r="N188" s="11"/>
      <c r="O188" s="156"/>
      <c r="P188" s="156"/>
      <c r="Q188" s="53"/>
      <c r="R188" s="53"/>
      <c r="S188" s="156"/>
      <c r="T188" s="156"/>
      <c r="U188" s="156"/>
      <c r="V188" s="11"/>
      <c r="W188" s="12"/>
    </row>
    <row r="189" spans="3:23" x14ac:dyDescent="0.3">
      <c r="C189" s="196" t="s">
        <v>162</v>
      </c>
      <c r="D189" s="196"/>
      <c r="E189" s="85"/>
      <c r="F189" s="42">
        <f t="shared" ref="F189:R189" si="35">SUMIF($D$2:$D$165,2,F2:F165)</f>
        <v>0</v>
      </c>
      <c r="G189" s="9">
        <f t="shared" si="35"/>
        <v>0</v>
      </c>
      <c r="H189" s="9">
        <f t="shared" si="35"/>
        <v>0</v>
      </c>
      <c r="I189" s="9">
        <f t="shared" si="35"/>
        <v>0</v>
      </c>
      <c r="J189" s="9">
        <f t="shared" si="35"/>
        <v>0</v>
      </c>
      <c r="K189" s="132">
        <f t="shared" si="35"/>
        <v>0</v>
      </c>
      <c r="L189" s="132">
        <f t="shared" si="35"/>
        <v>0</v>
      </c>
      <c r="M189" s="134">
        <f t="shared" si="35"/>
        <v>0</v>
      </c>
      <c r="N189" s="9">
        <f t="shared" si="35"/>
        <v>0</v>
      </c>
      <c r="O189" s="132">
        <f t="shared" si="35"/>
        <v>0</v>
      </c>
      <c r="P189" s="132">
        <f t="shared" si="35"/>
        <v>0</v>
      </c>
      <c r="Q189" s="52">
        <f t="shared" si="35"/>
        <v>0</v>
      </c>
      <c r="R189" s="52">
        <f t="shared" si="35"/>
        <v>0</v>
      </c>
      <c r="S189" s="132"/>
      <c r="T189" s="132">
        <f>SUMIF($D$2:$D$165,2,T2:T165)</f>
        <v>0</v>
      </c>
      <c r="U189" s="132">
        <f>SUMIF($D$2:$D$165,2,U2:U165)</f>
        <v>0</v>
      </c>
      <c r="V189" s="9">
        <f>SUMIF($D$2:$D$165,2,V2:V165)</f>
        <v>0</v>
      </c>
      <c r="W189" s="9">
        <f>SUMIF($D$2:$D$165,2,W2:W165)</f>
        <v>0</v>
      </c>
    </row>
    <row r="190" spans="3:23" x14ac:dyDescent="0.3">
      <c r="C190" s="196"/>
      <c r="D190" s="196"/>
      <c r="E190" s="85"/>
      <c r="F190" s="43">
        <f>F168-(F186+F189)</f>
        <v>192</v>
      </c>
      <c r="G190" s="10">
        <f t="shared" ref="G190:W190" si="36">G168-(G186+G189)</f>
        <v>220</v>
      </c>
      <c r="H190" s="10">
        <f t="shared" si="36"/>
        <v>219</v>
      </c>
      <c r="I190" s="10">
        <f t="shared" si="36"/>
        <v>210</v>
      </c>
      <c r="J190" s="10">
        <f t="shared" si="36"/>
        <v>220</v>
      </c>
      <c r="K190" s="155">
        <f t="shared" si="36"/>
        <v>176</v>
      </c>
      <c r="L190" s="155">
        <f t="shared" si="36"/>
        <v>216</v>
      </c>
      <c r="M190" s="169">
        <f t="shared" si="36"/>
        <v>210</v>
      </c>
      <c r="N190" s="10">
        <f t="shared" si="36"/>
        <v>210</v>
      </c>
      <c r="O190" s="155">
        <f t="shared" si="36"/>
        <v>220</v>
      </c>
      <c r="P190" s="155">
        <f t="shared" si="36"/>
        <v>220</v>
      </c>
      <c r="Q190" s="10">
        <f t="shared" si="36"/>
        <v>220</v>
      </c>
      <c r="R190" s="10">
        <f t="shared" ref="R190" si="37">R168-(R186+R189)</f>
        <v>220</v>
      </c>
      <c r="S190" s="155"/>
      <c r="T190" s="155">
        <f t="shared" ref="T190:U190" si="38">T168-(T186+T189)</f>
        <v>220</v>
      </c>
      <c r="U190" s="155">
        <f t="shared" si="38"/>
        <v>0</v>
      </c>
      <c r="V190" s="10">
        <f t="shared" si="36"/>
        <v>65</v>
      </c>
      <c r="W190" s="10">
        <f t="shared" si="36"/>
        <v>65</v>
      </c>
    </row>
    <row r="191" spans="3:23" x14ac:dyDescent="0.3">
      <c r="C191" s="197"/>
      <c r="D191" s="198"/>
      <c r="E191" s="86"/>
      <c r="F191" s="44"/>
      <c r="G191" s="11"/>
      <c r="H191" s="11"/>
      <c r="I191" s="11"/>
      <c r="J191" s="11"/>
      <c r="K191" s="156"/>
      <c r="L191" s="156"/>
      <c r="M191" s="174"/>
      <c r="N191" s="11"/>
      <c r="O191" s="156"/>
      <c r="P191" s="156"/>
      <c r="Q191" s="53"/>
      <c r="R191" s="53"/>
      <c r="S191" s="156"/>
      <c r="T191" s="156"/>
      <c r="U191" s="156"/>
      <c r="V191" s="11"/>
      <c r="W191" s="12"/>
    </row>
    <row r="192" spans="3:23" x14ac:dyDescent="0.3">
      <c r="C192" s="196" t="s">
        <v>163</v>
      </c>
      <c r="D192" s="196"/>
      <c r="E192" s="85"/>
      <c r="F192" s="42">
        <f t="shared" ref="F192:R192" si="39">SUMIF($D$2:$D$165,3,F2:F165)</f>
        <v>0</v>
      </c>
      <c r="G192" s="9">
        <f t="shared" si="39"/>
        <v>0</v>
      </c>
      <c r="H192" s="9">
        <f t="shared" si="39"/>
        <v>0</v>
      </c>
      <c r="I192" s="9">
        <f t="shared" si="39"/>
        <v>0</v>
      </c>
      <c r="J192" s="9">
        <f t="shared" si="39"/>
        <v>0</v>
      </c>
      <c r="K192" s="132">
        <f t="shared" si="39"/>
        <v>0</v>
      </c>
      <c r="L192" s="132">
        <f t="shared" si="39"/>
        <v>0</v>
      </c>
      <c r="M192" s="134">
        <f t="shared" si="39"/>
        <v>0</v>
      </c>
      <c r="N192" s="9">
        <f t="shared" si="39"/>
        <v>0</v>
      </c>
      <c r="O192" s="132">
        <f t="shared" si="39"/>
        <v>0</v>
      </c>
      <c r="P192" s="132">
        <f t="shared" si="39"/>
        <v>0</v>
      </c>
      <c r="Q192" s="52">
        <f t="shared" si="39"/>
        <v>0</v>
      </c>
      <c r="R192" s="52">
        <f t="shared" si="39"/>
        <v>0</v>
      </c>
      <c r="S192" s="132"/>
      <c r="T192" s="132">
        <f>SUMIF($D$2:$D$165,3,T2:T165)</f>
        <v>0</v>
      </c>
      <c r="U192" s="132">
        <f>SUMIF($D$2:$D$165,3,U2:U165)</f>
        <v>0</v>
      </c>
      <c r="V192" s="9">
        <f>SUMIF($D$2:$D$165,3,V2:V165)</f>
        <v>0</v>
      </c>
      <c r="W192" s="9">
        <f>SUMIF($D$2:$D$165,3,W2:W165)</f>
        <v>0</v>
      </c>
    </row>
    <row r="193" spans="3:23" x14ac:dyDescent="0.3">
      <c r="C193" s="193"/>
      <c r="D193" s="193"/>
      <c r="E193" s="83"/>
      <c r="F193" s="43">
        <f>F168-(F186+F189+F192)</f>
        <v>192</v>
      </c>
      <c r="G193" s="10">
        <f t="shared" ref="G193:W193" si="40">G168-(G186+G189+G192)</f>
        <v>220</v>
      </c>
      <c r="H193" s="10">
        <f t="shared" si="40"/>
        <v>219</v>
      </c>
      <c r="I193" s="10">
        <f t="shared" si="40"/>
        <v>210</v>
      </c>
      <c r="J193" s="10">
        <f t="shared" si="40"/>
        <v>220</v>
      </c>
      <c r="K193" s="155">
        <f t="shared" si="40"/>
        <v>176</v>
      </c>
      <c r="L193" s="155">
        <f t="shared" si="40"/>
        <v>216</v>
      </c>
      <c r="M193" s="169">
        <f t="shared" si="40"/>
        <v>210</v>
      </c>
      <c r="N193" s="10">
        <f t="shared" si="40"/>
        <v>210</v>
      </c>
      <c r="O193" s="155">
        <f t="shared" si="40"/>
        <v>220</v>
      </c>
      <c r="P193" s="155">
        <f t="shared" si="40"/>
        <v>220</v>
      </c>
      <c r="Q193" s="10">
        <f t="shared" si="40"/>
        <v>220</v>
      </c>
      <c r="R193" s="10">
        <f t="shared" ref="R193" si="41">R168-(R186+R189+R192)</f>
        <v>220</v>
      </c>
      <c r="S193" s="155"/>
      <c r="T193" s="155">
        <f t="shared" ref="T193:U193" si="42">T168-(T186+T189+T192)</f>
        <v>220</v>
      </c>
      <c r="U193" s="155">
        <f t="shared" si="42"/>
        <v>0</v>
      </c>
      <c r="V193" s="10">
        <f t="shared" si="40"/>
        <v>65</v>
      </c>
      <c r="W193" s="10">
        <f t="shared" si="40"/>
        <v>65</v>
      </c>
    </row>
    <row r="194" spans="3:23" x14ac:dyDescent="0.3">
      <c r="C194" s="194"/>
      <c r="D194" s="195"/>
      <c r="E194" s="84"/>
      <c r="F194" s="44"/>
      <c r="G194" s="11"/>
      <c r="H194" s="11"/>
      <c r="I194" s="11"/>
      <c r="J194" s="11"/>
      <c r="K194" s="156"/>
      <c r="L194" s="156"/>
      <c r="M194" s="174"/>
      <c r="N194" s="11"/>
      <c r="O194" s="156"/>
      <c r="P194" s="156"/>
      <c r="Q194" s="53"/>
      <c r="R194" s="53"/>
      <c r="S194" s="156"/>
      <c r="T194" s="156"/>
      <c r="U194" s="156"/>
      <c r="V194" s="11"/>
      <c r="W194" s="12"/>
    </row>
  </sheetData>
  <autoFilter ref="A1:AI164" xr:uid="{00000000-0001-0000-0100-000000000000}"/>
  <dataConsolidate/>
  <customSheetViews>
    <customSheetView guid="{A58C6F90-C422-4B0B-ACFF-C9D846F9D924}" showAutoFilter="1" hiddenColumns="1" topLeftCell="C1">
      <pane xSplit="7" ySplit="1" topLeftCell="J2" activePane="bottomRight" state="frozen"/>
      <selection pane="bottomRight" activeCell="AE59" sqref="AE59"/>
      <pageMargins left="0.7" right="0.7" top="0.75" bottom="0.75" header="0.3" footer="0.3"/>
      <pageSetup orientation="portrait" r:id="rId1"/>
      <autoFilter ref="A1:AH162" xr:uid="{A258E032-B37D-4786-A346-039CEB7CF500}"/>
    </customSheetView>
    <customSheetView guid="{C4A8855F-15C7-4E9A-8F0C-18EB7AB83F97}" scale="110" showPageBreaks="1" filter="1" showAutoFilter="1" topLeftCell="C1">
      <pane xSplit="2" ySplit="1" topLeftCell="E2" activePane="bottomRight" state="frozen"/>
      <selection pane="bottomRight" activeCell="C10" sqref="C10"/>
      <pageMargins left="0.7" right="0.7" top="0.75" bottom="0.75" header="0.3" footer="0.3"/>
      <pageSetup orientation="portrait" r:id="rId2"/>
      <autoFilter ref="C1:AH162" xr:uid="{04A716B0-964B-425D-99B0-2762689355B6}">
        <filterColumn colId="29">
          <filters>
            <filter val="Oui"/>
          </filters>
        </filterColumn>
      </autoFilter>
    </customSheetView>
    <customSheetView guid="{EA5BC267-8E8A-4448-93CF-E9F1D9A89539}" showAutoFilter="1">
      <pane xSplit="3" ySplit="1" topLeftCell="D2" activePane="bottomRight" state="frozen"/>
      <selection pane="bottomRight" activeCell="J5" sqref="J5"/>
      <pageMargins left="0.7" right="0.7" top="0.75" bottom="0.75" header="0.3" footer="0.3"/>
      <pageSetup orientation="portrait" r:id="rId3"/>
      <autoFilter ref="A1:AH162" xr:uid="{58021B45-0E63-4C4E-9F49-7FC5A29263D7}"/>
    </customSheetView>
    <customSheetView guid="{DB1C7375-7B7D-433E-AA12-B45B19093A07}" scale="90" showAutoFilter="1">
      <pane xSplit="5" ySplit="1" topLeftCell="F152" activePane="bottomRight" state="frozen"/>
      <selection pane="bottomRight" activeCell="AC149" sqref="AC149"/>
      <pageMargins left="0.7" right="0.7" top="0.75" bottom="0.75" header="0.3" footer="0.3"/>
      <pageSetup orientation="portrait" r:id="rId4"/>
      <autoFilter ref="A1:AH190" xr:uid="{343CCD3F-53C0-4106-84A8-522D9596C3BF}"/>
    </customSheetView>
    <customSheetView guid="{9DD0FC82-B28C-4793-9AE4-5270CB133B1E}" scale="83">
      <pane xSplit="9" ySplit="1" topLeftCell="J161" activePane="bottomRight" state="frozen"/>
      <selection pane="bottomRight" activeCell="N169" sqref="N169"/>
      <pageMargins left="0.7" right="0.7" top="0.75" bottom="0.75" header="0.3" footer="0.3"/>
      <pageSetup orientation="portrait" r:id="rId5"/>
    </customSheetView>
    <customSheetView guid="{743A934E-89F7-46E8-BA73-C356391F1314}" scale="90">
      <pane xSplit="3" ySplit="1" topLeftCell="D110" activePane="bottomRight" state="frozen"/>
      <selection pane="bottomRight" activeCell="M111" sqref="M111"/>
      <pageMargins left="0.7" right="0.7" top="0.75" bottom="0.75" header="0.3" footer="0.3"/>
      <pageSetup orientation="portrait" r:id="rId6"/>
    </customSheetView>
    <customSheetView guid="{18D43E88-3439-4FBE-9967-97E4DB8DF41E}" scale="90" hiddenColumns="1" topLeftCell="C1">
      <pane xSplit="7" ySplit="1" topLeftCell="J44" activePane="bottomRight" state="frozen"/>
      <selection pane="bottomRight" activeCell="W104" sqref="W104"/>
      <pageMargins left="0.7" right="0.7" top="0.75" bottom="0.75" header="0.3" footer="0.3"/>
      <pageSetup orientation="portrait" r:id="rId7"/>
    </customSheetView>
    <customSheetView guid="{5BED240D-C49C-46A6-AF8A-3644B4AD2393}" scale="110" hiddenColumns="1" topLeftCell="C1">
      <pane xSplit="7" ySplit="1" topLeftCell="J122" activePane="bottomRight" state="frozen"/>
      <selection pane="bottomRight" activeCell="C122" sqref="A122:XFD122"/>
      <pageMargins left="0.7" right="0.7" top="0.75" bottom="0.75" header="0.3" footer="0.3"/>
      <pageSetup orientation="portrait" r:id="rId8"/>
    </customSheetView>
    <customSheetView guid="{C874DFC9-A171-47FA-AB53-5F9C9F009033}" scale="90" hiddenColumns="1" topLeftCell="C1">
      <pane xSplit="7" ySplit="1" topLeftCell="J164" activePane="bottomRight" state="frozen"/>
      <selection pane="bottomRight" activeCell="W173" sqref="W173"/>
      <pageMargins left="0.7" right="0.7" top="0.75" bottom="0.75" header="0.3" footer="0.3"/>
      <pageSetup orientation="portrait" r:id="rId9"/>
    </customSheetView>
    <customSheetView guid="{6670C018-FA0A-48A3-8ACA-EE2968A3A952}" scale="110" hiddenColumns="1" topLeftCell="C1">
      <pane xSplit="3" ySplit="1" topLeftCell="F74" activePane="bottomRight" state="frozen"/>
      <selection pane="bottomRight" activeCell="AC98" sqref="AC98"/>
      <pageMargins left="0.7" right="0.7" top="0.75" bottom="0.75" header="0.3" footer="0.3"/>
      <pageSetup orientation="portrait" r:id="rId10"/>
    </customSheetView>
    <customSheetView guid="{AA642A7B-64AE-4C63-A8BF-6B1C27D4A390}" scale="90" hiddenColumns="1" topLeftCell="C1">
      <pane xSplit="3" ySplit="1" topLeftCell="F2" activePane="bottomRight" state="frozen"/>
      <selection pane="bottomRight" activeCell="L1" sqref="L1"/>
      <pageMargins left="0.7" right="0.7" top="0.75" bottom="0.75" header="0.3" footer="0.3"/>
      <pageSetup orientation="portrait" r:id="rId11"/>
    </customSheetView>
  </customSheetViews>
  <mergeCells count="14">
    <mergeCell ref="A166:D166"/>
    <mergeCell ref="A168:D168"/>
    <mergeCell ref="A170:D170"/>
    <mergeCell ref="A167:D167"/>
    <mergeCell ref="A169:D169"/>
    <mergeCell ref="C193:D193"/>
    <mergeCell ref="C194:D194"/>
    <mergeCell ref="C186:D186"/>
    <mergeCell ref="C189:D189"/>
    <mergeCell ref="C192:D192"/>
    <mergeCell ref="C187:D187"/>
    <mergeCell ref="C188:D188"/>
    <mergeCell ref="C190:D190"/>
    <mergeCell ref="C191:D191"/>
  </mergeCells>
  <pageMargins left="0.7" right="0.7" top="0.75" bottom="0.75" header="0.3" footer="0.3"/>
  <pageSetup orientation="portrait" r:id="rId12"/>
  <legacyDrawing r:id="rId13"/>
  <extLst>
    <ext xmlns:x14="http://schemas.microsoft.com/office/spreadsheetml/2009/9/main" uri="{78C0D931-6437-407d-A8EE-F0AAD7539E65}">
      <x14:conditionalFormattings>
        <x14:conditionalFormatting xmlns:xm="http://schemas.microsoft.com/office/excel/2006/main">
          <x14:cfRule type="containsText" priority="34" operator="containsText" id="{D059A5BA-3F7B-424E-BDE3-ED26450F5B3C}">
            <xm:f>NOT(ISERROR(SEARCH(Listes!$B$6,B11)))</xm:f>
            <xm:f>Listes!$B$6</xm:f>
            <x14:dxf>
              <font>
                <color theme="0"/>
              </font>
              <fill>
                <patternFill>
                  <bgColor rgb="FFFABF8F"/>
                </patternFill>
              </fill>
            </x14:dxf>
          </x14:cfRule>
          <xm:sqref>B11</xm:sqref>
        </x14:conditionalFormatting>
        <x14:conditionalFormatting xmlns:xm="http://schemas.microsoft.com/office/excel/2006/main">
          <x14:cfRule type="containsText" priority="36" operator="containsText" id="{FD91FA68-F842-455D-89F2-CC69992A04F7}">
            <xm:f>NOT(ISERROR(SEARCH(Listes!$B$7,B12)))</xm:f>
            <xm:f>Listes!$B$7</xm:f>
            <x14:dxf>
              <font>
                <color theme="0"/>
              </font>
              <fill>
                <patternFill>
                  <bgColor theme="1"/>
                </patternFill>
              </fill>
            </x14:dxf>
          </x14:cfRule>
          <xm:sqref>B12</xm:sqref>
        </x14:conditionalFormatting>
        <x14:conditionalFormatting xmlns:xm="http://schemas.microsoft.com/office/excel/2006/main">
          <x14:cfRule type="containsText" priority="32" operator="containsText" id="{833CF8B4-34D7-4AC1-8E10-3024EE900679}">
            <xm:f>NOT(ISERROR(SEARCH(Listes!$B$12,B17)))</xm:f>
            <xm:f>Listes!$B$12</xm:f>
            <x14:dxf>
              <font>
                <color theme="0"/>
              </font>
              <fill>
                <patternFill>
                  <bgColor rgb="FF215967"/>
                </patternFill>
              </fill>
            </x14:dxf>
          </x14:cfRule>
          <xm:sqref>B17</xm:sqref>
        </x14:conditionalFormatting>
        <x14:conditionalFormatting xmlns:xm="http://schemas.microsoft.com/office/excel/2006/main">
          <x14:cfRule type="containsText" priority="22" operator="containsText" id="{894F4F02-2F12-424A-9E46-CBB821E1456A}">
            <xm:f>NOT(ISERROR(SEARCH(Listes!$B$12,AD1)))</xm:f>
            <xm:f>Listes!$B$12</xm:f>
            <x14:dxf>
              <font>
                <color theme="0"/>
              </font>
              <fill>
                <patternFill>
                  <bgColor rgb="FF215967"/>
                </patternFill>
              </fill>
            </x14:dxf>
          </x14:cfRule>
          <x14:cfRule type="containsText" priority="23" operator="containsText" id="{AED961CD-667E-4134-B112-7A77AD8E7AC3}">
            <xm:f>NOT(ISERROR(SEARCH(Listes!$B$7,AD1)))</xm:f>
            <xm:f>Listes!$B$7</xm:f>
            <x14:dxf>
              <font>
                <color theme="0"/>
              </font>
              <fill>
                <patternFill>
                  <bgColor theme="1"/>
                </patternFill>
              </fill>
            </x14:dxf>
          </x14:cfRule>
          <x14:cfRule type="containsText" priority="24" operator="containsText" id="{FF618898-E52D-4AB9-8509-0AD5329DAB70}">
            <xm:f>NOT(ISERROR(SEARCH(Listes!$B$13,AD1)))</xm:f>
            <xm:f>Listes!$B$13</xm:f>
            <x14:dxf>
              <font>
                <color theme="0"/>
              </font>
              <fill>
                <patternFill>
                  <bgColor rgb="FF76933C"/>
                </patternFill>
              </fill>
            </x14:dxf>
          </x14:cfRule>
          <x14:cfRule type="containsText" priority="25" operator="containsText" id="{B064D292-95DA-489A-B281-A3771BC62EE1}">
            <xm:f>NOT(ISERROR(SEARCH(Listes!$B$11,AD1)))</xm:f>
            <xm:f>Listes!$B$11</xm:f>
            <x14:dxf>
              <font>
                <color theme="0"/>
              </font>
              <fill>
                <patternFill>
                  <bgColor rgb="FFE26B0A"/>
                </patternFill>
              </fill>
            </x14:dxf>
          </x14:cfRule>
          <x14:cfRule type="containsText" priority="26" operator="containsText" id="{5B56E215-1802-41ED-AB01-B69B8AB33DA1}">
            <xm:f>NOT(ISERROR(SEARCH(Listes!$B$8,AD1)))</xm:f>
            <xm:f>Listes!$B$8</xm:f>
            <x14:dxf>
              <font>
                <color theme="0"/>
              </font>
              <fill>
                <patternFill>
                  <bgColor rgb="FF963634"/>
                </patternFill>
              </fill>
            </x14:dxf>
          </x14:cfRule>
          <x14:cfRule type="containsText" priority="27" operator="containsText" id="{1BB92616-5BAE-4117-81BF-7EC6FFF8E8BD}">
            <xm:f>NOT(ISERROR(SEARCH(Listes!$B$9,AD1)))</xm:f>
            <xm:f>Listes!$B$9</xm:f>
            <x14:dxf>
              <font>
                <color theme="0"/>
              </font>
              <fill>
                <patternFill>
                  <bgColor rgb="FFE6B8B7"/>
                </patternFill>
              </fill>
            </x14:dxf>
          </x14:cfRule>
          <x14:cfRule type="containsText" priority="28" operator="containsText" id="{E7144B8F-AE5F-4AD8-B544-665EEC5B594D}">
            <xm:f>NOT(ISERROR(SEARCH(Listes!$B$10,AD1)))</xm:f>
            <xm:f>Listes!$B$10</xm:f>
            <x14:dxf>
              <font>
                <color theme="0"/>
              </font>
              <fill>
                <patternFill>
                  <bgColor rgb="FF92CDDC"/>
                </patternFill>
              </fill>
            </x14:dxf>
          </x14:cfRule>
          <xm:sqref>AE1:AE1048576 AD2:AD164</xm:sqref>
        </x14:conditionalFormatting>
        <x14:conditionalFormatting xmlns:xm="http://schemas.microsoft.com/office/excel/2006/main">
          <x14:cfRule type="containsText" priority="15" operator="containsText" id="{792DD5E6-A344-44CD-831A-2E027A86D9C6}">
            <xm:f>NOT(ISERROR(SEARCH(Listes!$B$12,AG1)))</xm:f>
            <xm:f>Listes!$B$12</xm:f>
            <x14:dxf>
              <font>
                <color theme="0"/>
              </font>
              <fill>
                <patternFill>
                  <bgColor rgb="FF215967"/>
                </patternFill>
              </fill>
            </x14:dxf>
          </x14:cfRule>
          <x14:cfRule type="containsText" priority="16" operator="containsText" id="{9E40FD13-6E3F-4A27-8422-A13523FF45B8}">
            <xm:f>NOT(ISERROR(SEARCH(Listes!$B$7,AG1)))</xm:f>
            <xm:f>Listes!$B$7</xm:f>
            <x14:dxf>
              <font>
                <color theme="0"/>
              </font>
              <fill>
                <patternFill>
                  <bgColor theme="1"/>
                </patternFill>
              </fill>
            </x14:dxf>
          </x14:cfRule>
          <x14:cfRule type="containsText" priority="17" operator="containsText" id="{AAF0BE54-8D9C-4A63-8A11-71B353BC8D85}">
            <xm:f>NOT(ISERROR(SEARCH(Listes!$B$13,AG1)))</xm:f>
            <xm:f>Listes!$B$13</xm:f>
            <x14:dxf>
              <font>
                <color theme="0"/>
              </font>
              <fill>
                <patternFill>
                  <bgColor rgb="FF76933C"/>
                </patternFill>
              </fill>
            </x14:dxf>
          </x14:cfRule>
          <x14:cfRule type="containsText" priority="18" operator="containsText" id="{12D40732-61C5-456F-99FB-F7324C9CCEC6}">
            <xm:f>NOT(ISERROR(SEARCH(Listes!$B$11,AG1)))</xm:f>
            <xm:f>Listes!$B$11</xm:f>
            <x14:dxf>
              <font>
                <color theme="0"/>
              </font>
              <fill>
                <patternFill>
                  <bgColor rgb="FFE26B0A"/>
                </patternFill>
              </fill>
            </x14:dxf>
          </x14:cfRule>
          <x14:cfRule type="containsText" priority="19" operator="containsText" id="{A28705CF-02BD-4BFD-920B-D22B30F5D3F0}">
            <xm:f>NOT(ISERROR(SEARCH(Listes!$B$8,AG1)))</xm:f>
            <xm:f>Listes!$B$8</xm:f>
            <x14:dxf>
              <font>
                <color theme="0"/>
              </font>
              <fill>
                <patternFill>
                  <bgColor rgb="FF963634"/>
                </patternFill>
              </fill>
            </x14:dxf>
          </x14:cfRule>
          <x14:cfRule type="containsText" priority="20" operator="containsText" id="{A3A67D71-C99D-495E-BE8E-E6EF51C4DE71}">
            <xm:f>NOT(ISERROR(SEARCH(Listes!$B$9,AG1)))</xm:f>
            <xm:f>Listes!$B$9</xm:f>
            <x14:dxf>
              <font>
                <color theme="0"/>
              </font>
              <fill>
                <patternFill>
                  <bgColor rgb="FFE6B8B7"/>
                </patternFill>
              </fill>
            </x14:dxf>
          </x14:cfRule>
          <x14:cfRule type="containsText" priority="21" operator="containsText" id="{64E944DD-2761-4622-85AB-5F752C5BB212}">
            <xm:f>NOT(ISERROR(SEARCH(Listes!$B$10,AG1)))</xm:f>
            <xm:f>Listes!$B$10</xm:f>
            <x14:dxf>
              <font>
                <color theme="0"/>
              </font>
              <fill>
                <patternFill>
                  <bgColor rgb="FF92CDDC"/>
                </patternFill>
              </fill>
            </x14:dxf>
          </x14:cfRule>
          <xm:sqref>AG1:AI1</xm:sqref>
        </x14:conditionalFormatting>
        <x14:conditionalFormatting xmlns:xm="http://schemas.microsoft.com/office/excel/2006/main">
          <x14:cfRule type="containsText" priority="8" operator="containsText" id="{DF1248D4-98DD-4865-960A-46CBF45131DD}">
            <xm:f>NOT(ISERROR(SEARCH(Listes!$B$12,AD1)))</xm:f>
            <xm:f>Listes!$B$12</xm:f>
            <x14:dxf>
              <font>
                <color theme="0"/>
              </font>
              <fill>
                <patternFill>
                  <bgColor rgb="FF215967"/>
                </patternFill>
              </fill>
            </x14:dxf>
          </x14:cfRule>
          <x14:cfRule type="containsText" priority="9" operator="containsText" id="{1C319C69-8EE9-426B-8134-D8049C25A115}">
            <xm:f>NOT(ISERROR(SEARCH(Listes!$B$7,AD1)))</xm:f>
            <xm:f>Listes!$B$7</xm:f>
            <x14:dxf>
              <font>
                <color theme="0"/>
              </font>
              <fill>
                <patternFill>
                  <bgColor theme="1"/>
                </patternFill>
              </fill>
            </x14:dxf>
          </x14:cfRule>
          <x14:cfRule type="containsText" priority="10" operator="containsText" id="{0260A31A-3C6C-4985-8E33-EAB8EDB9C3A5}">
            <xm:f>NOT(ISERROR(SEARCH(Listes!$B$13,AD1)))</xm:f>
            <xm:f>Listes!$B$13</xm:f>
            <x14:dxf>
              <font>
                <color theme="0"/>
              </font>
              <fill>
                <patternFill>
                  <bgColor rgb="FF76933C"/>
                </patternFill>
              </fill>
            </x14:dxf>
          </x14:cfRule>
          <x14:cfRule type="containsText" priority="11" operator="containsText" id="{65460C66-C792-4448-83FD-4C60192C4EBD}">
            <xm:f>NOT(ISERROR(SEARCH(Listes!$B$11,AD1)))</xm:f>
            <xm:f>Listes!$B$11</xm:f>
            <x14:dxf>
              <font>
                <color theme="0"/>
              </font>
              <fill>
                <patternFill>
                  <bgColor rgb="FFE26B0A"/>
                </patternFill>
              </fill>
            </x14:dxf>
          </x14:cfRule>
          <x14:cfRule type="containsText" priority="12" operator="containsText" id="{42E28301-21E1-46AB-B56D-ABBF501DFE3E}">
            <xm:f>NOT(ISERROR(SEARCH(Listes!$B$8,AD1)))</xm:f>
            <xm:f>Listes!$B$8</xm:f>
            <x14:dxf>
              <font>
                <color theme="0"/>
              </font>
              <fill>
                <patternFill>
                  <bgColor rgb="FF963634"/>
                </patternFill>
              </fill>
            </x14:dxf>
          </x14:cfRule>
          <x14:cfRule type="containsText" priority="13" operator="containsText" id="{5097E6B9-F424-4590-B4A9-1748567B8547}">
            <xm:f>NOT(ISERROR(SEARCH(Listes!$B$9,AD1)))</xm:f>
            <xm:f>Listes!$B$9</xm:f>
            <x14:dxf>
              <font>
                <color theme="0"/>
              </font>
              <fill>
                <patternFill>
                  <bgColor rgb="FFE6B8B7"/>
                </patternFill>
              </fill>
            </x14:dxf>
          </x14:cfRule>
          <x14:cfRule type="containsText" priority="14" operator="containsText" id="{4B43F052-BEDB-4FBB-852E-7BD692AC1FC1}">
            <xm:f>NOT(ISERROR(SEARCH(Listes!$B$10,AD1)))</xm:f>
            <xm:f>Listes!$B$10</xm:f>
            <x14:dxf>
              <font>
                <color theme="0"/>
              </font>
              <fill>
                <patternFill>
                  <bgColor rgb="FF92CDDC"/>
                </patternFill>
              </fill>
            </x14:dxf>
          </x14:cfRule>
          <xm:sqref>AD1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r:uid="{00000000-0002-0000-0100-000000000000}">
          <x14:formula1>
            <xm:f>Listes!$F$6:$F$15</xm:f>
          </x14:formula1>
          <xm:sqref>AC165:AC1048576</xm:sqref>
        </x14:dataValidation>
        <x14:dataValidation type="list" allowBlank="1" showInputMessage="1" showErrorMessage="1" xr:uid="{00000000-0002-0000-0100-000001000000}">
          <x14:formula1>
            <xm:f>Listes!$B$6:$B$13</xm:f>
          </x14:formula1>
          <xm:sqref>AE2:AE164</xm:sqref>
        </x14:dataValidation>
        <x14:dataValidation type="list" allowBlank="1" showInputMessage="1" showErrorMessage="1" xr:uid="{00000000-0002-0000-0100-000002000000}">
          <x14:formula1>
            <xm:f>Listes!$D$6:$D$8</xm:f>
          </x14:formula1>
          <xm:sqref>AF2:AF164</xm:sqref>
        </x14:dataValidation>
        <x14:dataValidation type="list" allowBlank="1" showInputMessage="1" showErrorMessage="1" xr:uid="{00000000-0002-0000-0100-000003000000}">
          <x14:formula1>
            <xm:f>Listes!$H$6:$H$7</xm:f>
          </x14:formula1>
          <xm:sqref>AD2:AD164</xm:sqref>
        </x14:dataValidation>
        <x14:dataValidation type="list" allowBlank="1" showInputMessage="1" showErrorMessage="1" xr:uid="{00000000-0002-0000-0100-000004000000}">
          <x14:formula1>
            <xm:f>Listes!$F$6:$F$16</xm:f>
          </x14:formula1>
          <xm:sqref>AC2:AC164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4:H16"/>
  <sheetViews>
    <sheetView workbookViewId="0">
      <selection activeCell="B4" sqref="B4:B13"/>
    </sheetView>
  </sheetViews>
  <sheetFormatPr baseColWidth="10" defaultRowHeight="14.4" x14ac:dyDescent="0.3"/>
  <cols>
    <col min="2" max="2" width="14.33203125" bestFit="1" customWidth="1"/>
    <col min="6" max="6" width="12.33203125" bestFit="1" customWidth="1"/>
    <col min="8" max="8" width="13.44140625" bestFit="1" customWidth="1"/>
  </cols>
  <sheetData>
    <row r="4" spans="2:8" x14ac:dyDescent="0.3">
      <c r="B4" t="s">
        <v>235</v>
      </c>
      <c r="D4" t="s">
        <v>228</v>
      </c>
      <c r="F4" t="s">
        <v>250</v>
      </c>
      <c r="H4" t="s">
        <v>262</v>
      </c>
    </row>
    <row r="6" spans="2:8" x14ac:dyDescent="0.3">
      <c r="B6" s="58"/>
      <c r="H6" t="s">
        <v>227</v>
      </c>
    </row>
    <row r="7" spans="2:8" x14ac:dyDescent="0.3">
      <c r="B7" s="63" t="s">
        <v>237</v>
      </c>
      <c r="D7" t="s">
        <v>227</v>
      </c>
      <c r="F7" t="s">
        <v>252</v>
      </c>
      <c r="H7" t="s">
        <v>226</v>
      </c>
    </row>
    <row r="8" spans="2:8" x14ac:dyDescent="0.3">
      <c r="B8" s="61" t="s">
        <v>234</v>
      </c>
      <c r="D8" t="s">
        <v>226</v>
      </c>
      <c r="F8" t="s">
        <v>258</v>
      </c>
    </row>
    <row r="9" spans="2:8" x14ac:dyDescent="0.3">
      <c r="B9" s="62" t="s">
        <v>230</v>
      </c>
      <c r="F9" t="s">
        <v>254</v>
      </c>
    </row>
    <row r="10" spans="2:8" x14ac:dyDescent="0.3">
      <c r="B10" s="60" t="s">
        <v>245</v>
      </c>
      <c r="F10" t="s">
        <v>260</v>
      </c>
    </row>
    <row r="11" spans="2:8" x14ac:dyDescent="0.3">
      <c r="B11" s="59" t="s">
        <v>244</v>
      </c>
      <c r="F11" t="s">
        <v>255</v>
      </c>
    </row>
    <row r="12" spans="2:8" x14ac:dyDescent="0.3">
      <c r="B12" s="64" t="s">
        <v>236</v>
      </c>
      <c r="F12" t="s">
        <v>257</v>
      </c>
    </row>
    <row r="13" spans="2:8" x14ac:dyDescent="0.3">
      <c r="B13" s="57" t="s">
        <v>229</v>
      </c>
      <c r="F13" t="s">
        <v>256</v>
      </c>
    </row>
    <row r="14" spans="2:8" x14ac:dyDescent="0.3">
      <c r="F14" t="s">
        <v>251</v>
      </c>
    </row>
    <row r="15" spans="2:8" x14ac:dyDescent="0.3">
      <c r="F15" t="s">
        <v>253</v>
      </c>
    </row>
    <row r="16" spans="2:8" x14ac:dyDescent="0.3">
      <c r="F16" t="s">
        <v>387</v>
      </c>
    </row>
  </sheetData>
  <customSheetViews>
    <customSheetView guid="{A58C6F90-C422-4B0B-ACFF-C9D846F9D924}" state="hidden">
      <selection activeCell="B4" sqref="B4:B13"/>
      <pageMargins left="0.7" right="0.7" top="0.75" bottom="0.75" header="0.3" footer="0.3"/>
    </customSheetView>
    <customSheetView guid="{C4A8855F-15C7-4E9A-8F0C-18EB7AB83F97}" state="hidden">
      <selection activeCell="F16" sqref="F16"/>
      <pageMargins left="0.7" right="0.7" top="0.75" bottom="0.75" header="0.3" footer="0.3"/>
    </customSheetView>
    <customSheetView guid="{EA5BC267-8E8A-4448-93CF-E9F1D9A89539}">
      <selection activeCell="B4" sqref="B4:B13"/>
      <pageMargins left="0.7" right="0.7" top="0.75" bottom="0.75" header="0.3" footer="0.3"/>
    </customSheetView>
    <customSheetView guid="{DB1C7375-7B7D-433E-AA12-B45B19093A07}" state="hidden">
      <selection activeCell="F16" sqref="F16"/>
      <pageMargins left="0.7" right="0.7" top="0.75" bottom="0.75" header="0.3" footer="0.3"/>
    </customSheetView>
    <customSheetView guid="{9DD0FC82-B28C-4793-9AE4-5270CB133B1E}" state="hidden">
      <selection activeCell="B4" sqref="B4:B13"/>
      <pageMargins left="0.7" right="0.7" top="0.75" bottom="0.75" header="0.3" footer="0.3"/>
    </customSheetView>
    <customSheetView guid="{743A934E-89F7-46E8-BA73-C356391F1314}">
      <selection activeCell="B4" sqref="B4:B13"/>
      <pageMargins left="0.7" right="0.7" top="0.75" bottom="0.75" header="0.3" footer="0.3"/>
    </customSheetView>
    <customSheetView guid="{6670C018-FA0A-48A3-8ACA-EE2968A3A952}" state="hidden">
      <selection activeCell="B4" sqref="B4:B13"/>
      <pageMargins left="0.7" right="0.7" top="0.75" bottom="0.75" header="0.3" footer="0.3"/>
    </customSheetView>
    <customSheetView guid="{AA642A7B-64AE-4C63-A8BF-6B1C27D4A390}">
      <selection activeCell="B4" sqref="B4:B13"/>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Instructions</vt:lpstr>
      <vt:lpstr>Tab_Planif</vt:lpstr>
      <vt:lpstr>Listes</vt:lpstr>
    </vt:vector>
  </TitlesOfParts>
  <Company>MRN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Bélanger, Martin (08-DGFa)</dc:creator>
  <cp:lastModifiedBy>Chénard, Nathalie (BSMS)</cp:lastModifiedBy>
  <dcterms:created xsi:type="dcterms:W3CDTF">2020-01-06T14:16:03Z</dcterms:created>
  <dcterms:modified xsi:type="dcterms:W3CDTF">2023-04-14T13:58:40Z</dcterms:modified>
</cp:coreProperties>
</file>